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ЭМ" sheetId="2" r:id="rId1"/>
    <sheet name="Лист1" sheetId="1" r:id="rId2"/>
  </sheets>
  <definedNames>
    <definedName name="_xlnm._FilterDatabase" localSheetId="0" hidden="1">ФЭМ!$A$21:$B$468</definedName>
    <definedName name="_xlnm.Print_Titles" localSheetId="0">ФЭМ!$19:$21</definedName>
  </definedNames>
  <calcPr calcId="152511"/>
</workbook>
</file>

<file path=xl/calcChain.xml><?xml version="1.0" encoding="utf-8"?>
<calcChain xmlns="http://schemas.openxmlformats.org/spreadsheetml/2006/main">
  <c r="G463" i="2" l="1"/>
  <c r="F463" i="2"/>
  <c r="G462" i="2"/>
  <c r="F462" i="2"/>
  <c r="E461" i="2"/>
  <c r="F461" i="2" s="1"/>
  <c r="G460" i="2"/>
  <c r="F460" i="2"/>
  <c r="G458" i="2"/>
  <c r="F458" i="2"/>
  <c r="F456" i="2"/>
  <c r="E456" i="2"/>
  <c r="F455" i="2"/>
  <c r="F454" i="2"/>
  <c r="F453" i="2"/>
  <c r="E453" i="2"/>
  <c r="F452" i="2"/>
  <c r="F451" i="2"/>
  <c r="F450" i="2"/>
  <c r="F449" i="2"/>
  <c r="F448" i="2"/>
  <c r="F447" i="2"/>
  <c r="F446" i="2"/>
  <c r="F445" i="2"/>
  <c r="F444" i="2"/>
  <c r="E444" i="2"/>
  <c r="F443" i="2"/>
  <c r="F442" i="2"/>
  <c r="F441" i="2"/>
  <c r="F440" i="2"/>
  <c r="G438" i="2"/>
  <c r="F438" i="2"/>
  <c r="G437" i="2"/>
  <c r="F437" i="2"/>
  <c r="G436" i="2"/>
  <c r="F436" i="2"/>
  <c r="G431" i="2"/>
  <c r="F431" i="2"/>
  <c r="G430" i="2"/>
  <c r="F430" i="2"/>
  <c r="G429" i="2"/>
  <c r="F429" i="2"/>
  <c r="G428" i="2"/>
  <c r="F428" i="2"/>
  <c r="G427" i="2"/>
  <c r="F427" i="2"/>
  <c r="F426" i="2"/>
  <c r="E426" i="2"/>
  <c r="G425" i="2"/>
  <c r="F425" i="2"/>
  <c r="G424" i="2"/>
  <c r="F424" i="2"/>
  <c r="G423" i="2"/>
  <c r="F423" i="2"/>
  <c r="G422" i="2"/>
  <c r="F422" i="2"/>
  <c r="G421" i="2"/>
  <c r="F421" i="2"/>
  <c r="G419" i="2"/>
  <c r="F419" i="2"/>
  <c r="F418" i="2"/>
  <c r="E418" i="2"/>
  <c r="G418" i="2" s="1"/>
  <c r="G417" i="2"/>
  <c r="F417" i="2"/>
  <c r="G416" i="2"/>
  <c r="F416" i="2"/>
  <c r="G415" i="2"/>
  <c r="F415" i="2"/>
  <c r="G414" i="2"/>
  <c r="F414" i="2"/>
  <c r="G413" i="2"/>
  <c r="F413" i="2"/>
  <c r="G412" i="2"/>
  <c r="F412" i="2"/>
  <c r="G411" i="2"/>
  <c r="F411" i="2"/>
  <c r="G409" i="2"/>
  <c r="F409" i="2"/>
  <c r="G408" i="2"/>
  <c r="F408" i="2"/>
  <c r="G407" i="2"/>
  <c r="F407" i="2"/>
  <c r="G406" i="2"/>
  <c r="F406" i="2"/>
  <c r="G405" i="2"/>
  <c r="F405" i="2"/>
  <c r="G404" i="2"/>
  <c r="F404" i="2"/>
  <c r="G403" i="2"/>
  <c r="F403" i="2"/>
  <c r="G402" i="2"/>
  <c r="F402" i="2"/>
  <c r="G401" i="2"/>
  <c r="F401" i="2"/>
  <c r="G400" i="2"/>
  <c r="F400" i="2"/>
  <c r="E400" i="2"/>
  <c r="G399" i="2"/>
  <c r="F399" i="2"/>
  <c r="F398" i="2"/>
  <c r="E398" i="2"/>
  <c r="F397" i="2"/>
  <c r="G396" i="2"/>
  <c r="F396" i="2"/>
  <c r="E396" i="2"/>
  <c r="G395" i="2"/>
  <c r="F395" i="2"/>
  <c r="G394" i="2"/>
  <c r="F394" i="2"/>
  <c r="G393" i="2"/>
  <c r="F393" i="2"/>
  <c r="G392" i="2"/>
  <c r="F392" i="2"/>
  <c r="G391" i="2"/>
  <c r="F391" i="2"/>
  <c r="G390" i="2"/>
  <c r="F390" i="2"/>
  <c r="G389" i="2"/>
  <c r="F389" i="2"/>
  <c r="E388" i="2"/>
  <c r="E410" i="2" s="1"/>
  <c r="G387" i="2"/>
  <c r="F387" i="2"/>
  <c r="G386" i="2"/>
  <c r="F386" i="2"/>
  <c r="G385" i="2"/>
  <c r="F385" i="2"/>
  <c r="E383" i="2"/>
  <c r="D382" i="2"/>
  <c r="G379" i="2"/>
  <c r="F379" i="2"/>
  <c r="F362" i="2"/>
  <c r="E362" i="2"/>
  <c r="G362" i="2" s="1"/>
  <c r="G361" i="2"/>
  <c r="F361" i="2"/>
  <c r="G360" i="2"/>
  <c r="F360" i="2"/>
  <c r="E360" i="2"/>
  <c r="F359" i="2"/>
  <c r="F358" i="2"/>
  <c r="G357" i="2"/>
  <c r="F357" i="2"/>
  <c r="G356" i="2"/>
  <c r="F356" i="2"/>
  <c r="G355" i="2"/>
  <c r="F355" i="2"/>
  <c r="E355" i="2"/>
  <c r="F354" i="2"/>
  <c r="F353" i="2"/>
  <c r="G352" i="2"/>
  <c r="F352" i="2"/>
  <c r="G350" i="2"/>
  <c r="F350" i="2"/>
  <c r="G349" i="2"/>
  <c r="F349" i="2"/>
  <c r="G348" i="2"/>
  <c r="F348" i="2"/>
  <c r="F346" i="2"/>
  <c r="G345" i="2"/>
  <c r="F345" i="2"/>
  <c r="G343" i="2"/>
  <c r="F343" i="2"/>
  <c r="F342" i="2"/>
  <c r="F341" i="2"/>
  <c r="G323" i="2"/>
  <c r="F323" i="2"/>
  <c r="E323" i="2"/>
  <c r="G317" i="2"/>
  <c r="F317" i="2"/>
  <c r="E317" i="2"/>
  <c r="G316" i="2"/>
  <c r="F316" i="2"/>
  <c r="G314" i="2"/>
  <c r="F314" i="2"/>
  <c r="E314" i="2"/>
  <c r="G312" i="2"/>
  <c r="F312" i="2"/>
  <c r="G310" i="2"/>
  <c r="F310" i="2"/>
  <c r="G308" i="2"/>
  <c r="F308" i="2"/>
  <c r="G306" i="2"/>
  <c r="F306" i="2"/>
  <c r="G302" i="2"/>
  <c r="F302" i="2"/>
  <c r="G300" i="2"/>
  <c r="F300" i="2"/>
  <c r="G297" i="2"/>
  <c r="F297" i="2"/>
  <c r="E297" i="2"/>
  <c r="G294" i="2"/>
  <c r="F294" i="2"/>
  <c r="G292" i="2"/>
  <c r="F292" i="2"/>
  <c r="E292" i="2"/>
  <c r="G280" i="2"/>
  <c r="F280" i="2"/>
  <c r="G276" i="2"/>
  <c r="F276" i="2"/>
  <c r="G265" i="2"/>
  <c r="F265" i="2"/>
  <c r="G262" i="2"/>
  <c r="F262" i="2"/>
  <c r="G258" i="2"/>
  <c r="F258" i="2"/>
  <c r="E258" i="2"/>
  <c r="G253" i="2"/>
  <c r="F253" i="2"/>
  <c r="E253" i="2"/>
  <c r="G251" i="2"/>
  <c r="F251" i="2"/>
  <c r="E250" i="2"/>
  <c r="E248" i="2" s="1"/>
  <c r="G247" i="2"/>
  <c r="F247" i="2"/>
  <c r="G246" i="2"/>
  <c r="F246" i="2"/>
  <c r="G245" i="2"/>
  <c r="F245" i="2"/>
  <c r="F238" i="2"/>
  <c r="E238" i="2"/>
  <c r="G237" i="2"/>
  <c r="F237" i="2"/>
  <c r="G236" i="2"/>
  <c r="F236" i="2"/>
  <c r="G235" i="2"/>
  <c r="F235" i="2"/>
  <c r="G234" i="2"/>
  <c r="F234" i="2"/>
  <c r="E233" i="2"/>
  <c r="E257" i="2" s="1"/>
  <c r="F228" i="2"/>
  <c r="E228" i="2"/>
  <c r="G224" i="2"/>
  <c r="F224" i="2"/>
  <c r="G223" i="2"/>
  <c r="F223" i="2"/>
  <c r="G222" i="2"/>
  <c r="F222" i="2"/>
  <c r="E221" i="2"/>
  <c r="E254" i="2" s="1"/>
  <c r="G220" i="2"/>
  <c r="F220" i="2"/>
  <c r="E220" i="2"/>
  <c r="G214" i="2"/>
  <c r="F214" i="2"/>
  <c r="E213" i="2"/>
  <c r="G213" i="2" s="1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3" i="2"/>
  <c r="F203" i="2"/>
  <c r="G201" i="2"/>
  <c r="F201" i="2"/>
  <c r="G198" i="2"/>
  <c r="F198" i="2"/>
  <c r="E198" i="2"/>
  <c r="G196" i="2"/>
  <c r="F196" i="2"/>
  <c r="E195" i="2"/>
  <c r="G195" i="2" s="1"/>
  <c r="G186" i="2"/>
  <c r="F186" i="2"/>
  <c r="G184" i="2"/>
  <c r="F184" i="2"/>
  <c r="G178" i="2"/>
  <c r="F178" i="2"/>
  <c r="G175" i="2"/>
  <c r="F175" i="2"/>
  <c r="G174" i="2"/>
  <c r="F174" i="2"/>
  <c r="G173" i="2"/>
  <c r="F173" i="2"/>
  <c r="G172" i="2"/>
  <c r="F172" i="2"/>
  <c r="G168" i="2"/>
  <c r="F168" i="2"/>
  <c r="G167" i="2"/>
  <c r="F167" i="2"/>
  <c r="G166" i="2"/>
  <c r="F166" i="2"/>
  <c r="G163" i="2"/>
  <c r="F163" i="2"/>
  <c r="G162" i="2"/>
  <c r="F162" i="2"/>
  <c r="G161" i="2"/>
  <c r="F161" i="2"/>
  <c r="G160" i="2"/>
  <c r="F160" i="2"/>
  <c r="E159" i="2"/>
  <c r="D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47" i="2"/>
  <c r="F147" i="2"/>
  <c r="G146" i="2"/>
  <c r="F146" i="2"/>
  <c r="G145" i="2"/>
  <c r="F145" i="2"/>
  <c r="G144" i="2"/>
  <c r="F144" i="2"/>
  <c r="G143" i="2"/>
  <c r="F143" i="2"/>
  <c r="E143" i="2"/>
  <c r="G142" i="2"/>
  <c r="F142" i="2"/>
  <c r="E141" i="2"/>
  <c r="G141" i="2" s="1"/>
  <c r="G140" i="2"/>
  <c r="F140" i="2"/>
  <c r="G139" i="2"/>
  <c r="F139" i="2"/>
  <c r="G138" i="2"/>
  <c r="F138" i="2"/>
  <c r="G137" i="2"/>
  <c r="F137" i="2"/>
  <c r="G136" i="2"/>
  <c r="F136" i="2"/>
  <c r="G135" i="2"/>
  <c r="F135" i="2"/>
  <c r="G132" i="2"/>
  <c r="F132" i="2"/>
  <c r="G131" i="2"/>
  <c r="F131" i="2"/>
  <c r="G130" i="2"/>
  <c r="F130" i="2"/>
  <c r="G129" i="2"/>
  <c r="G159" i="2" s="1"/>
  <c r="F129" i="2"/>
  <c r="F159" i="2" s="1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F119" i="2"/>
  <c r="F118" i="2"/>
  <c r="G117" i="2"/>
  <c r="F117" i="2"/>
  <c r="E117" i="2"/>
  <c r="E116" i="2"/>
  <c r="F116" i="2" s="1"/>
  <c r="F115" i="2"/>
  <c r="F114" i="2"/>
  <c r="G113" i="2"/>
  <c r="F113" i="2"/>
  <c r="G112" i="2"/>
  <c r="F112" i="2"/>
  <c r="G111" i="2"/>
  <c r="F111" i="2"/>
  <c r="G110" i="2"/>
  <c r="F110" i="2"/>
  <c r="F109" i="2"/>
  <c r="F108" i="2"/>
  <c r="F107" i="2"/>
  <c r="E107" i="2"/>
  <c r="F106" i="2"/>
  <c r="F105" i="2"/>
  <c r="G104" i="2"/>
  <c r="F104" i="2"/>
  <c r="G103" i="2"/>
  <c r="F103" i="2"/>
  <c r="G102" i="2"/>
  <c r="F102" i="2"/>
  <c r="E101" i="2"/>
  <c r="F101" i="2" s="1"/>
  <c r="G99" i="2"/>
  <c r="F99" i="2"/>
  <c r="G98" i="2"/>
  <c r="F98" i="2"/>
  <c r="G97" i="2"/>
  <c r="F97" i="2"/>
  <c r="F96" i="2"/>
  <c r="G95" i="2"/>
  <c r="F95" i="2"/>
  <c r="G94" i="2"/>
  <c r="F94" i="2"/>
  <c r="E94" i="2"/>
  <c r="G93" i="2"/>
  <c r="F93" i="2"/>
  <c r="E92" i="2"/>
  <c r="G92" i="2" s="1"/>
  <c r="G91" i="2"/>
  <c r="F91" i="2"/>
  <c r="G90" i="2"/>
  <c r="F90" i="2"/>
  <c r="G89" i="2"/>
  <c r="F89" i="2"/>
  <c r="G88" i="2"/>
  <c r="F88" i="2"/>
  <c r="G87" i="2"/>
  <c r="F87" i="2"/>
  <c r="E86" i="2"/>
  <c r="E120" i="2" s="1"/>
  <c r="G85" i="2"/>
  <c r="F85" i="2"/>
  <c r="F84" i="2"/>
  <c r="G83" i="2"/>
  <c r="F83" i="2"/>
  <c r="G80" i="2"/>
  <c r="F80" i="2"/>
  <c r="E77" i="2"/>
  <c r="G76" i="2"/>
  <c r="F76" i="2"/>
  <c r="G75" i="2"/>
  <c r="F75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F63" i="2"/>
  <c r="E62" i="2"/>
  <c r="E78" i="2" s="1"/>
  <c r="G61" i="2"/>
  <c r="F61" i="2"/>
  <c r="G60" i="2"/>
  <c r="F60" i="2"/>
  <c r="F59" i="2"/>
  <c r="G58" i="2"/>
  <c r="F58" i="2"/>
  <c r="G57" i="2"/>
  <c r="F57" i="2"/>
  <c r="E56" i="2"/>
  <c r="G56" i="2" s="1"/>
  <c r="G54" i="2"/>
  <c r="F54" i="2"/>
  <c r="G53" i="2"/>
  <c r="F53" i="2"/>
  <c r="G52" i="2"/>
  <c r="E52" i="2"/>
  <c r="F52" i="2" s="1"/>
  <c r="G51" i="2"/>
  <c r="F51" i="2"/>
  <c r="G50" i="2"/>
  <c r="F50" i="2"/>
  <c r="G49" i="2"/>
  <c r="F49" i="2"/>
  <c r="G48" i="2"/>
  <c r="F48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E37" i="2"/>
  <c r="E100" i="2" s="1"/>
  <c r="F100" i="2" s="1"/>
  <c r="G36" i="2"/>
  <c r="F36" i="2"/>
  <c r="G35" i="2"/>
  <c r="F35" i="2"/>
  <c r="G34" i="2"/>
  <c r="F34" i="2"/>
  <c r="G33" i="2"/>
  <c r="F33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F221" i="2" l="1"/>
  <c r="G221" i="2"/>
  <c r="F257" i="2"/>
  <c r="G257" i="2"/>
  <c r="E259" i="2"/>
  <c r="F78" i="2"/>
  <c r="G78" i="2"/>
  <c r="E81" i="2"/>
  <c r="E171" i="2"/>
  <c r="E134" i="2"/>
  <c r="E150" i="2"/>
  <c r="F120" i="2"/>
  <c r="G120" i="2"/>
  <c r="F410" i="2"/>
  <c r="G410" i="2"/>
  <c r="E261" i="2"/>
  <c r="F37" i="2"/>
  <c r="E55" i="2"/>
  <c r="F56" i="2"/>
  <c r="F62" i="2"/>
  <c r="F86" i="2"/>
  <c r="E149" i="2"/>
  <c r="F233" i="2"/>
  <c r="F250" i="2"/>
  <c r="F254" i="2"/>
  <c r="F388" i="2"/>
  <c r="G37" i="2"/>
  <c r="G62" i="2"/>
  <c r="G86" i="2"/>
  <c r="F92" i="2"/>
  <c r="F141" i="2"/>
  <c r="F195" i="2"/>
  <c r="F213" i="2"/>
  <c r="G233" i="2"/>
  <c r="G250" i="2"/>
  <c r="G254" i="2"/>
  <c r="G388" i="2"/>
  <c r="E459" i="2"/>
  <c r="E255" i="2"/>
  <c r="G149" i="2" l="1"/>
  <c r="F149" i="2"/>
  <c r="F134" i="2"/>
  <c r="G134" i="2"/>
  <c r="F171" i="2"/>
  <c r="G171" i="2"/>
  <c r="E176" i="2"/>
  <c r="F176" i="2" s="1"/>
  <c r="E263" i="2"/>
  <c r="G261" i="2"/>
  <c r="F261" i="2"/>
  <c r="G81" i="2"/>
  <c r="F81" i="2"/>
  <c r="G459" i="2"/>
  <c r="F459" i="2"/>
  <c r="G55" i="2"/>
  <c r="F55" i="2"/>
  <c r="G259" i="2"/>
  <c r="F259" i="2"/>
  <c r="G255" i="2"/>
  <c r="F255" i="2"/>
  <c r="E169" i="2"/>
  <c r="E164" i="2"/>
  <c r="G150" i="2"/>
  <c r="F150" i="2"/>
  <c r="G263" i="2" l="1"/>
  <c r="F263" i="2"/>
  <c r="F164" i="2"/>
  <c r="G164" i="2"/>
  <c r="F169" i="2"/>
  <c r="E165" i="2"/>
  <c r="G169" i="2"/>
  <c r="F165" i="2" l="1"/>
  <c r="G165" i="2"/>
</calcChain>
</file>

<file path=xl/sharedStrings.xml><?xml version="1.0" encoding="utf-8"?>
<sst xmlns="http://schemas.openxmlformats.org/spreadsheetml/2006/main" count="2513" uniqueCount="738">
  <si>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</si>
  <si>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</si>
  <si>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</si>
  <si>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</si>
  <si>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>Субъект Российской Федерации: Калининградская область</t>
  </si>
  <si>
    <t xml:space="preserve">1. Финансово-экономическая модель деятельности субъекта электроэнергетики </t>
  </si>
  <si>
    <t>№ пункта</t>
  </si>
  <si>
    <t>Показатель</t>
  </si>
  <si>
    <t>Ед. изм.</t>
  </si>
  <si>
    <t>Отчетный год 2025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</si>
  <si>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</si>
  <si>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</si>
  <si>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</si>
  <si>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 1 квартал</t>
  </si>
  <si>
    <t>в ед. измерений</t>
  </si>
  <si>
    <t>в процентах, %</t>
  </si>
  <si>
    <t>6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</si>
  <si>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</si>
  <si>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</si>
  <si>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</si>
  <si>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</si>
  <si>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</si>
  <si>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</si>
  <si>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</si>
  <si>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</si>
  <si>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</si>
  <si>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</si>
  <si>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</si>
  <si>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</si>
  <si>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</si>
  <si>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</si>
  <si>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</si>
  <si>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</si>
  <si>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</si>
  <si>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</si>
  <si>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</si>
  <si>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</si>
  <si>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</si>
  <si>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</si>
  <si>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</si>
  <si>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</si>
  <si>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</si>
  <si>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</si>
  <si>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</si>
  <si>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</si>
  <si>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</si>
  <si>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</si>
  <si>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</si>
  <si>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</si>
  <si>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</si>
  <si>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</si>
  <si>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</si>
  <si>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</si>
  <si>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</si>
  <si>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</si>
  <si>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</si>
  <si>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</si>
  <si>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</si>
  <si>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</si>
  <si>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</si>
  <si>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</si>
  <si>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</si>
  <si>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</si>
  <si>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</si>
  <si>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</si>
  <si>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</si>
  <si>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</si>
  <si>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</si>
  <si>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</si>
  <si>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</si>
  <si>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</si>
  <si>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</si>
  <si>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</si>
  <si>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</si>
  <si>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</si>
  <si>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</si>
  <si>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</si>
  <si>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</si>
  <si>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</si>
  <si>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</si>
  <si>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</si>
  <si>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</si>
  <si>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</si>
  <si>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</si>
  <si>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</si>
  <si>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</si>
  <si>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</si>
  <si>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</si>
  <si>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</si>
  <si>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</si>
  <si>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</si>
  <si>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</si>
  <si>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</si>
  <si>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</si>
  <si>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</si>
  <si>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</si>
  <si>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</si>
  <si>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</si>
  <si>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</si>
  <si>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</si>
  <si>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</si>
  <si>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</si>
  <si>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</si>
  <si>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</si>
  <si>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</si>
  <si>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</si>
  <si>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</si>
  <si>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</si>
  <si>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</si>
  <si>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</si>
  <si>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</si>
  <si>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</si>
  <si>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</si>
  <si>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</si>
  <si>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</si>
  <si>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</si>
  <si>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</si>
  <si>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</si>
  <si>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</si>
  <si>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</si>
  <si>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</si>
  <si>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</si>
  <si>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</si>
  <si>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-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</si>
  <si>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</si>
  <si>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</si>
  <si>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</si>
  <si>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</si>
  <si>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</si>
  <si>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</si>
  <si>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</si>
  <si>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</si>
  <si>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</si>
  <si>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</si>
  <si>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</si>
  <si>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</si>
  <si>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</si>
  <si>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</si>
  <si>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</si>
  <si>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</si>
  <si>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</si>
  <si>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</si>
  <si>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</si>
  <si>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</si>
  <si>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</si>
  <si>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</si>
  <si>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</si>
  <si>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</si>
  <si>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</si>
  <si>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</si>
  <si>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</si>
  <si>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</si>
  <si>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</si>
  <si>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</si>
  <si>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</si>
  <si>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с учетом фактически размещенных денежных средств и роста процентной ставки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</si>
  <si>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</si>
  <si>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</si>
  <si>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</si>
  <si>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</si>
  <si>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</si>
  <si>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</si>
  <si>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</si>
  <si>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</si>
  <si>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</si>
  <si>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</si>
  <si>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</si>
  <si>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</si>
  <si>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</si>
  <si>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</si>
  <si>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</si>
  <si>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</si>
  <si>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</si>
  <si>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</si>
  <si>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</si>
  <si>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</si>
  <si>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</si>
  <si>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</si>
  <si>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</si>
  <si>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</si>
  <si>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</si>
  <si>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</si>
  <si>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</si>
  <si>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</si>
  <si>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</si>
  <si>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</si>
  <si>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</si>
  <si>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</si>
  <si>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</si>
  <si>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</si>
  <si>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</si>
  <si>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</si>
  <si>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</si>
  <si>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</si>
  <si>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</si>
  <si>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</si>
  <si>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</si>
  <si>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</si>
  <si>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</si>
  <si>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</si>
  <si>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</si>
  <si>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</si>
  <si>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</si>
  <si>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</si>
  <si>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</si>
  <si>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</si>
  <si>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</si>
  <si>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</si>
  <si>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</si>
  <si>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</si>
  <si>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</si>
  <si>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</si>
  <si>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</si>
  <si>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</si>
  <si>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</si>
  <si>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</si>
  <si>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</si>
  <si>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</si>
  <si>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</si>
  <si>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</si>
  <si>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</si>
  <si>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</si>
  <si>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</si>
  <si>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</si>
  <si>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</si>
  <si>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</si>
  <si>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</si>
  <si>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</si>
  <si>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</si>
  <si>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</si>
  <si>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</si>
  <si>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</si>
  <si>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</si>
  <si>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</si>
  <si>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</si>
  <si>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</si>
  <si>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</si>
  <si>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</si>
  <si>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</si>
  <si>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</si>
  <si>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</si>
  <si>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</si>
  <si>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</si>
  <si>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</si>
  <si>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</si>
  <si>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</si>
  <si>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</si>
  <si>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</si>
  <si>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</si>
  <si>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</si>
  <si>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</si>
  <si>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</si>
  <si>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</si>
  <si>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</si>
  <si>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</si>
  <si>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</si>
  <si>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</si>
  <si>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</si>
  <si>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</si>
  <si>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</si>
  <si>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Отсутствие потребности в привлечении заемных средств в запланированном объеме</t>
  </si>
  <si>
    <t>9.3.1</t>
  </si>
  <si>
    <t>краткосрочные кредиты и займы на конец периода</t>
  </si>
  <si>
    <t>За счет перевода задолженности из долгосрочных обязательств в краткосрочные обязательства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</si>
  <si>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</si>
  <si>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</si>
  <si>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</si>
  <si>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</si>
  <si>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</si>
  <si>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</si>
  <si>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</si>
  <si>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</si>
  <si>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</si>
  <si>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</si>
  <si>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</si>
  <si>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</si>
  <si>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</si>
  <si>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</si>
  <si>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</si>
  <si>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</si>
  <si>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</si>
  <si>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</si>
  <si>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</si>
  <si>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</si>
  <si>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</si>
  <si>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</si>
  <si>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</si>
  <si>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</si>
  <si>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</si>
  <si>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</si>
  <si>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</si>
  <si>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</si>
  <si>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</si>
  <si>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</si>
  <si>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</si>
  <si>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</si>
  <si>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</si>
  <si>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</si>
  <si>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</si>
  <si>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</si>
  <si>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</si>
  <si>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</si>
  <si>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</si>
  <si>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</si>
  <si>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</si>
  <si>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</si>
  <si>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</si>
  <si>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</si>
  <si>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</si>
  <si>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</si>
  <si>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</si>
  <si>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</si>
  <si>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</si>
  <si>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</si>
  <si>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</si>
  <si>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</si>
  <si>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</si>
  <si>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</si>
  <si>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</si>
  <si>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</si>
  <si>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</si>
  <si>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</si>
  <si>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</si>
  <si>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</si>
  <si>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</si>
  <si>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</si>
  <si>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</si>
  <si>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</si>
  <si>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</si>
  <si>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</si>
  <si>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</si>
  <si>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</si>
  <si>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</si>
  <si>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</si>
  <si>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</si>
  <si>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</si>
  <si>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</si>
  <si>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</si>
  <si>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</si>
  <si>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</si>
  <si>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</si>
  <si>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</si>
  <si>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</si>
  <si>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</si>
  <si>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</si>
  <si>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</si>
  <si>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</si>
  <si>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</si>
  <si>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</si>
  <si>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</si>
  <si>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</si>
  <si>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</si>
  <si>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</si>
  <si>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</si>
  <si>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</si>
  <si>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</si>
  <si>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</si>
  <si>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</si>
  <si>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</si>
  <si>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</si>
  <si>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</si>
  <si>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</si>
  <si>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</si>
  <si>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</si>
  <si>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</si>
  <si>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</si>
  <si>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С учетом фактически размещенных денежных средств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</si>
  <si>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</si>
  <si>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</si>
  <si>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</si>
  <si>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</si>
  <si>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</si>
  <si>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</si>
  <si>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</si>
  <si>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</si>
  <si>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За счет привлечения кредитных средств на рефинансирование договора займа и кредитных договоров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</si>
  <si>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</si>
  <si>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</si>
  <si>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</si>
  <si>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</si>
  <si>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</si>
  <si>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</si>
  <si>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</si>
  <si>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</si>
  <si>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</si>
  <si>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</si>
  <si>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</si>
  <si>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</si>
  <si>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</si>
  <si>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</si>
  <si>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</si>
  <si>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</si>
  <si>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</si>
  <si>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</si>
  <si>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За счет погашения по договору займа и по кредитным договорам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</si>
  <si>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</si>
  <si>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</si>
  <si>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</si>
  <si>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</si>
  <si>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</si>
  <si>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</si>
  <si>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</si>
  <si>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</si>
  <si>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</si>
  <si>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</si>
  <si>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</si>
  <si>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</si>
  <si>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</si>
  <si>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</si>
  <si>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</si>
  <si>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</si>
  <si>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</si>
  <si>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</si>
  <si>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</si>
  <si>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</si>
  <si>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</si>
  <si>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</si>
  <si>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</si>
  <si>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</si>
  <si>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</si>
  <si>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</si>
  <si>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</si>
  <si>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</si>
  <si>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</si>
  <si>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</si>
  <si>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</si>
  <si>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</si>
  <si>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</si>
  <si>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</si>
  <si>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</si>
  <si>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</si>
  <si>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</si>
  <si>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</si>
  <si>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</si>
  <si>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</si>
  <si>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</si>
  <si>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</si>
  <si>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</si>
  <si>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</si>
  <si>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</si>
  <si>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</si>
  <si>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</si>
  <si>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</si>
  <si>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</si>
  <si>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</si>
  <si>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</si>
  <si>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</si>
  <si>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</si>
  <si>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</si>
  <si>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</si>
  <si>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</si>
  <si>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</si>
  <si>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</si>
  <si>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</si>
  <si>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</si>
  <si>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</si>
  <si>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</si>
  <si>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</si>
  <si>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</si>
  <si>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</si>
  <si>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</si>
  <si>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</si>
  <si>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</si>
  <si>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За счет расходов по обязательствам по аренде</t>
  </si>
  <si>
    <t>23.1.9.а</t>
  </si>
  <si>
    <t>23.2</t>
  </si>
  <si>
    <t>Кредиторская задолженность на конец периода всего, в том числе:</t>
  </si>
  <si>
    <t>За счет увеличения по договорам ТП и увеличения кредиторской задолженности по обязательствам перед поставщиками и подрядчиками по исполнению инвестиционной программы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</si>
  <si>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</si>
  <si>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</si>
  <si>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</si>
  <si>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</si>
  <si>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</si>
  <si>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</si>
  <si>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</si>
  <si>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</si>
  <si>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</si>
  <si>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</si>
  <si>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</si>
  <si>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</si>
  <si>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</si>
  <si>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</si>
  <si>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</si>
  <si>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</si>
  <si>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</si>
  <si>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</si>
  <si>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</si>
  <si>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</si>
  <si>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</si>
  <si>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</si>
  <si>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</si>
  <si>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</si>
  <si>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За счет поступлений по новым договорам ТП (не запланированых в плане на 2025г.),поступлений вне графика платежей по заключенным договорам ТП.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</si>
  <si>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</si>
  <si>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</si>
  <si>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</si>
  <si>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</si>
  <si>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</si>
  <si>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</si>
  <si>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</si>
  <si>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</si>
  <si>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</si>
  <si>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</si>
  <si>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</si>
  <si>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</si>
  <si>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</si>
  <si>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</si>
  <si>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</si>
  <si>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</si>
  <si>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</si>
  <si>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</si>
  <si>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</si>
  <si>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</si>
  <si>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</si>
  <si>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</si>
  <si>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</si>
  <si>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</si>
  <si>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</si>
  <si>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</si>
  <si>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</si>
  <si>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</si>
  <si>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</si>
  <si>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</si>
  <si>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</si>
  <si>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</si>
  <si>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</si>
  <si>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</si>
  <si>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</si>
  <si>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</si>
  <si>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</si>
  <si>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</si>
  <si>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</si>
  <si>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</si>
  <si>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</si>
  <si>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</si>
  <si>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</si>
  <si>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</si>
  <si>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</si>
  <si>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</si>
  <si>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</si>
  <si>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</si>
  <si>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</si>
  <si>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</si>
  <si>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</si>
  <si>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</si>
  <si>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</si>
  <si>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</si>
  <si>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</si>
  <si>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</si>
  <si>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</si>
  <si>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</si>
  <si>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</si>
  <si>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</si>
  <si>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</si>
  <si>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</si>
  <si>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</si>
  <si>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</si>
  <si>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</si>
  <si>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</si>
  <si>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</si>
  <si>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</si>
  <si>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</si>
  <si>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</si>
  <si>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</si>
  <si>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</si>
  <si>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</si>
  <si>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</si>
  <si>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</si>
  <si>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</si>
  <si>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</si>
  <si>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</si>
  <si>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</si>
  <si>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</si>
  <si>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</si>
  <si>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</si>
  <si>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</si>
  <si>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</si>
  <si>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</si>
  <si>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</si>
  <si>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</si>
  <si>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</si>
  <si>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</si>
  <si>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</si>
  <si>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</si>
  <si>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</si>
  <si>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</si>
  <si>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</si>
  <si>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</si>
  <si>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</si>
  <si>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</si>
  <si>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</si>
  <si>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</si>
  <si>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</si>
  <si>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</si>
  <si>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</si>
  <si>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</si>
  <si>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</si>
  <si>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</si>
  <si>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</si>
  <si>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</si>
  <si>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</si>
  <si>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</si>
  <si>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</si>
  <si>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</si>
  <si>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</si>
  <si>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</si>
  <si>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</si>
  <si>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</si>
  <si>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</si>
  <si>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</si>
  <si>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</si>
  <si>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</si>
  <si>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</si>
  <si>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</si>
  <si>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</si>
  <si>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</si>
  <si>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</si>
  <si>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</si>
  <si>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</si>
  <si>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</si>
  <si>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</si>
  <si>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</si>
  <si>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</si>
  <si>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</si>
  <si>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</si>
  <si>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</si>
  <si>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</si>
  <si>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</si>
  <si>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</si>
  <si>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</si>
  <si>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</si>
  <si>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</si>
  <si>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</si>
  <si>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</si>
  <si>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</si>
  <si>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</si>
  <si>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</si>
  <si>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</si>
  <si>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</si>
  <si>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</si>
  <si>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</si>
  <si>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</si>
  <si>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</si>
  <si>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</si>
  <si>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</si>
  <si>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</si>
  <si>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</si>
  <si>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</si>
  <si>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</si>
  <si>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</si>
  <si>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</si>
  <si>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</si>
  <si>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</si>
  <si>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</si>
  <si>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</si>
  <si>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</si>
  <si>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</si>
  <si>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</si>
  <si>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</si>
  <si>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</si>
  <si>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</si>
  <si>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</si>
  <si>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</si>
  <si>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</si>
  <si>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</si>
  <si>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</si>
  <si>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</si>
  <si>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</si>
  <si>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</si>
  <si>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</si>
  <si>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</si>
  <si>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</si>
  <si>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</si>
  <si>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</si>
  <si>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</si>
  <si>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</si>
  <si>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</si>
  <si>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</si>
  <si>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</si>
  <si>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</si>
  <si>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</si>
  <si>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</si>
  <si>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</si>
  <si>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</si>
  <si>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</si>
  <si>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</si>
  <si>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</si>
  <si>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</si>
  <si>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</si>
  <si>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</si>
  <si>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</si>
  <si>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</si>
  <si>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</si>
  <si>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</si>
  <si>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</si>
  <si>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</si>
  <si>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</si>
  <si>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</si>
  <si>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</si>
  <si>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</si>
  <si>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</si>
  <si>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</si>
  <si>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</si>
  <si>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</si>
  <si>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</si>
  <si>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</si>
  <si>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</si>
  <si>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</si>
  <si>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</si>
  <si>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</si>
  <si>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</si>
  <si>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</si>
  <si>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</si>
  <si>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</si>
  <si>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</si>
  <si>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</si>
  <si>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</si>
  <si>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</si>
  <si>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</si>
  <si>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</si>
  <si>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</si>
  <si>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</si>
  <si>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</si>
  <si>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</si>
  <si>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</si>
  <si>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</si>
  <si>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</si>
  <si>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</si>
  <si>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</si>
  <si>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</si>
  <si>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</si>
  <si>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</si>
  <si>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 xml:space="preserve">                                                       Инвестиционная программа Акционерное общество "Россети Янтарь"</t>
  </si>
  <si>
    <t xml:space="preserve">                                                                      полное наименование субъекта электроэнергетики</t>
  </si>
  <si>
    <t xml:space="preserve">                                       Утвержденные плановые значения показателей приведены в соответствии с  Приказом Минэнерго России  № 13@ от 01.11.2024</t>
  </si>
  <si>
    <t xml:space="preserve">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</si>
  <si>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Год раскрытия (предоставления) информации: 2025  год</t>
  </si>
  <si>
    <t>за I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</si>
</sst>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"/>
    <numFmt numFmtId="166" formatCode="0.0%"/>
    <numFmt numFmtId="167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i/>
      <sz val="10"/>
      <name val="Times New Roman CYR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i/>
      <sz val="10"/>
      <name val="Times New Roman CYR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15" fillId="0" borderId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3">
    <xf numFmtId="0" fontId="0" fillId="0" borderId="0" xfId="0"/>
    <xf numFmtId="49" fontId="3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wrapText="1"/>
    </xf>
    <xf numFmtId="0" fontId="3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/>
    <xf numFmtId="0" fontId="6" fillId="2" borderId="0" xfId="2" applyFont="1" applyFill="1" applyAlignment="1">
      <alignment horizontal="justify" vertical="center"/>
    </xf>
    <xf numFmtId="0" fontId="7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center" vertical="center"/>
    </xf>
    <xf numFmtId="9" fontId="2" fillId="2" borderId="1" xfId="5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9" fontId="2" fillId="2" borderId="1" xfId="5" applyNumberFormat="1" applyFont="1" applyFill="1" applyBorder="1" applyAlignment="1">
      <alignment horizontal="center" vertical="center"/>
    </xf>
    <xf numFmtId="3" fontId="2" fillId="2" borderId="1" xfId="2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 wrapText="1"/>
    </xf>
    <xf numFmtId="4" fontId="2" fillId="2" borderId="1" xfId="4" applyNumberFormat="1" applyFont="1" applyFill="1" applyBorder="1" applyAlignment="1">
      <alignment horizontal="center" vertical="center"/>
    </xf>
    <xf numFmtId="165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center" vertical="center"/>
    </xf>
    <xf numFmtId="3" fontId="2" fillId="2" borderId="1" xfId="5" applyNumberFormat="1" applyFont="1" applyFill="1" applyBorder="1" applyAlignment="1">
      <alignment horizontal="center" vertical="center"/>
    </xf>
    <xf numFmtId="166" fontId="2" fillId="2" borderId="1" xfId="5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9" fontId="2" fillId="2" borderId="1" xfId="5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/>
    </xf>
    <xf numFmtId="49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49" fontId="3" fillId="2" borderId="1" xfId="3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left" vertical="center" indent="1"/>
    </xf>
    <xf numFmtId="0" fontId="2" fillId="2" borderId="1" xfId="1" applyFont="1" applyFill="1" applyBorder="1" applyAlignment="1">
      <alignment horizontal="left" vertical="center" wrapText="1" indent="1"/>
    </xf>
    <xf numFmtId="0" fontId="2" fillId="2" borderId="1" xfId="1" applyFont="1" applyFill="1" applyBorder="1" applyAlignment="1">
      <alignment horizontal="left" vertical="center" indent="3"/>
    </xf>
    <xf numFmtId="0" fontId="2" fillId="2" borderId="1" xfId="1" applyFont="1" applyFill="1" applyBorder="1" applyAlignment="1">
      <alignment horizontal="left" vertical="center" wrapText="1" indent="3"/>
    </xf>
    <xf numFmtId="0" fontId="2" fillId="2" borderId="1" xfId="3" applyFont="1" applyFill="1" applyBorder="1" applyAlignment="1">
      <alignment horizontal="left" vertical="center" wrapText="1" indent="1"/>
    </xf>
    <xf numFmtId="0" fontId="2" fillId="2" borderId="1" xfId="1" applyFont="1" applyFill="1" applyBorder="1" applyAlignment="1">
      <alignment horizontal="left" vertical="center" wrapText="1" indent="5"/>
    </xf>
    <xf numFmtId="0" fontId="2" fillId="2" borderId="1" xfId="3" applyFont="1" applyFill="1" applyBorder="1" applyAlignment="1">
      <alignment horizontal="left" vertical="center" wrapText="1" indent="7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/>
    </xf>
    <xf numFmtId="4" fontId="16" fillId="2" borderId="1" xfId="4" applyNumberFormat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/>
    </xf>
    <xf numFmtId="0" fontId="16" fillId="2" borderId="1" xfId="4" applyFont="1" applyFill="1" applyBorder="1" applyAlignment="1">
      <alignment horizontal="center" vertical="center"/>
    </xf>
    <xf numFmtId="4" fontId="2" fillId="2" borderId="1" xfId="5" applyNumberFormat="1" applyFont="1" applyFill="1" applyBorder="1" applyAlignment="1">
      <alignment horizontal="center" vertical="center"/>
    </xf>
    <xf numFmtId="9" fontId="2" fillId="2" borderId="1" xfId="6" applyFont="1" applyFill="1" applyBorder="1" applyAlignment="1">
      <alignment horizontal="center" vertical="center"/>
    </xf>
    <xf numFmtId="9" fontId="2" fillId="2" borderId="1" xfId="6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 indent="5"/>
    </xf>
    <xf numFmtId="3" fontId="2" fillId="2" borderId="1" xfId="4" applyNumberFormat="1" applyFont="1" applyFill="1" applyBorder="1" applyAlignment="1">
      <alignment horizontal="center" vertical="center"/>
    </xf>
    <xf numFmtId="0" fontId="16" fillId="2" borderId="1" xfId="2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3" fontId="2" fillId="2" borderId="1" xfId="7" applyNumberFormat="1" applyFont="1" applyFill="1" applyBorder="1" applyAlignment="1">
      <alignment horizontal="center" vertical="center"/>
    </xf>
    <xf numFmtId="0" fontId="13" fillId="2" borderId="0" xfId="1" applyFont="1" applyFill="1"/>
    <xf numFmtId="0" fontId="2" fillId="2" borderId="1" xfId="3" applyFont="1" applyFill="1" applyBorder="1" applyAlignment="1">
      <alignment vertical="center"/>
    </xf>
    <xf numFmtId="0" fontId="2" fillId="2" borderId="1" xfId="1" applyFont="1" applyFill="1" applyBorder="1" applyAlignment="1">
      <alignment horizontal="left" vertical="center" indent="7"/>
    </xf>
    <xf numFmtId="0" fontId="2" fillId="2" borderId="1" xfId="3" applyFont="1" applyFill="1" applyBorder="1" applyAlignment="1">
      <alignment horizontal="left" vertical="center" wrapText="1" indent="2"/>
    </xf>
    <xf numFmtId="3" fontId="2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horizontal="right" vertical="center"/>
    </xf>
    <xf numFmtId="0" fontId="6" fillId="2" borderId="0" xfId="1" applyFont="1" applyFill="1" applyAlignment="1">
      <alignment horizontal="right"/>
    </xf>
    <xf numFmtId="0" fontId="19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left" vertical="center" wrapText="1"/>
    </xf>
    <xf numFmtId="0" fontId="8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6" fillId="2" borderId="0" xfId="2" applyFont="1" applyFill="1" applyAlignment="1">
      <alignment horizontal="center" vertical="center"/>
    </xf>
    <xf numFmtId="0" fontId="7" fillId="2" borderId="0" xfId="2" applyFont="1" applyFill="1" applyAlignment="1">
      <alignment horizontal="center" vertical="top"/>
    </xf>
    <xf numFmtId="49" fontId="14" fillId="2" borderId="1" xfId="1" applyNumberFormat="1" applyFont="1" applyFill="1" applyBorder="1" applyAlignment="1">
      <alignment horizontal="center" vertical="center"/>
    </xf>
    <xf numFmtId="49" fontId="14" fillId="2" borderId="2" xfId="1" applyNumberFormat="1" applyFont="1" applyFill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49" fontId="14" fillId="2" borderId="4" xfId="1" applyNumberFormat="1" applyFont="1" applyFill="1" applyBorder="1" applyAlignment="1">
      <alignment horizontal="center" vertical="center"/>
    </xf>
    <xf numFmtId="0" fontId="18" fillId="2" borderId="7" xfId="1" applyFont="1" applyFill="1" applyBorder="1" applyAlignment="1">
      <alignment horizontal="center" vertical="center" wrapText="1"/>
    </xf>
    <xf numFmtId="0" fontId="18" fillId="2" borderId="8" xfId="1" applyFont="1" applyFill="1" applyBorder="1" applyAlignment="1">
      <alignment horizontal="center" vertical="center" wrapText="1"/>
    </xf>
    <xf numFmtId="0" fontId="18" fillId="2" borderId="9" xfId="1" applyFont="1" applyFill="1" applyBorder="1" applyAlignment="1">
      <alignment horizontal="center" vertical="center" wrapText="1"/>
    </xf>
    <xf numFmtId="0" fontId="18" fillId="2" borderId="10" xfId="1" applyFont="1" applyFill="1" applyBorder="1" applyAlignment="1">
      <alignment horizontal="center" vertical="center" wrapText="1"/>
    </xf>
    <xf numFmtId="0" fontId="18" fillId="2" borderId="11" xfId="1" applyFont="1" applyFill="1" applyBorder="1" applyAlignment="1">
      <alignment horizontal="center" vertical="center" wrapText="1"/>
    </xf>
    <xf numFmtId="0" fontId="18" fillId="2" borderId="12" xfId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3"/>
    <cellStyle name="Обычный 2" xfId="2"/>
    <cellStyle name="Обычный 2 2" xfId="4"/>
    <cellStyle name="Обычный 3 2" xfId="1"/>
    <cellStyle name="Процентный 2" xfId="6"/>
    <cellStyle name="Процентный 3" xfId="5"/>
    <cellStyle name="Финансовый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8"/>
  <sheetViews>
    <sheetView tabSelected="1" topLeftCell="A4" zoomScale="80" zoomScaleNormal="80" zoomScaleSheetLayoutView="100" workbookViewId="0">
      <selection activeCell="B12" sqref="B12"/>
    </sheetView>
  </sheetViews>
  <sheetFormatPr defaultColWidth="10.28515625" defaultRowHeight="15.75" x14ac:dyDescent="0.25"/>
  <cols>
    <col min="1" max="1" width="10.140625" style="1" customWidth="1"/>
    <col min="2" max="2" width="85.28515625" style="2" customWidth="1"/>
    <col min="3" max="3" width="12.28515625" style="3" customWidth="1"/>
    <col min="4" max="4" width="13.85546875" style="3" customWidth="1"/>
    <col min="5" max="6" width="13.85546875" style="4" customWidth="1"/>
    <col min="7" max="7" width="13.85546875" style="5" customWidth="1"/>
    <col min="8" max="8" width="35.140625" style="5" customWidth="1"/>
    <col min="9" max="16384" width="10.28515625" style="5"/>
  </cols>
  <sheetData>
    <row r="1" spans="1:8" ht="15.6" customHeight="1" x14ac:dyDescent="0.25">
      <c r="H1" s="65" t="s">
        <v>0</v>
      </c>
    </row>
    <row r="2" spans="1:8" ht="15.6" customHeight="1" x14ac:dyDescent="0.25">
      <c r="H2" s="65" t="s">
        <v>1</v>
      </c>
    </row>
    <row r="3" spans="1:8" ht="18.75" x14ac:dyDescent="0.3">
      <c r="H3" s="66" t="s">
        <v>2</v>
      </c>
    </row>
    <row r="4" spans="1:8" ht="21.75" customHeight="1" x14ac:dyDescent="0.25">
      <c r="H4" s="65"/>
    </row>
    <row r="5" spans="1:8" ht="18.75" x14ac:dyDescent="0.25">
      <c r="H5" s="65"/>
    </row>
    <row r="6" spans="1:8" ht="31.15" customHeight="1" x14ac:dyDescent="0.25">
      <c r="A6" s="73" t="s">
        <v>3</v>
      </c>
      <c r="B6" s="73"/>
      <c r="C6" s="73"/>
      <c r="D6" s="73"/>
      <c r="E6" s="73"/>
      <c r="F6" s="73"/>
      <c r="G6" s="73"/>
      <c r="H6" s="73"/>
    </row>
    <row r="7" spans="1:8" ht="31.15" customHeight="1" x14ac:dyDescent="0.25">
      <c r="A7" s="74"/>
      <c r="B7" s="74"/>
      <c r="C7" s="74"/>
      <c r="D7" s="74"/>
      <c r="E7" s="74"/>
      <c r="F7" s="74"/>
      <c r="G7" s="74"/>
      <c r="H7" s="74"/>
    </row>
    <row r="8" spans="1:8" ht="25.5" customHeight="1" x14ac:dyDescent="0.25">
      <c r="C8" s="77" t="s">
        <v>737</v>
      </c>
      <c r="D8" s="77"/>
      <c r="E8" s="77"/>
    </row>
    <row r="9" spans="1:8" ht="31.15" customHeight="1" x14ac:dyDescent="0.25">
      <c r="A9" s="79" t="s">
        <v>732</v>
      </c>
      <c r="B9" s="79"/>
      <c r="C9" s="79"/>
      <c r="D9" s="79"/>
      <c r="E9" s="79"/>
      <c r="F9" s="79"/>
      <c r="G9" s="79"/>
      <c r="H9" s="79"/>
    </row>
    <row r="10" spans="1:8" ht="31.15" customHeight="1" x14ac:dyDescent="0.25">
      <c r="A10" s="80" t="s">
        <v>733</v>
      </c>
      <c r="B10" s="80"/>
      <c r="C10" s="80"/>
      <c r="D10" s="80"/>
      <c r="E10" s="80"/>
      <c r="F10" s="80"/>
      <c r="G10" s="80"/>
      <c r="H10" s="80"/>
    </row>
    <row r="11" spans="1:8" ht="31.15" customHeight="1" x14ac:dyDescent="0.25">
      <c r="A11" s="79" t="s">
        <v>4</v>
      </c>
      <c r="B11" s="79"/>
      <c r="C11" s="79"/>
      <c r="D11" s="79"/>
      <c r="E11" s="79"/>
      <c r="F11" s="79"/>
      <c r="G11" s="79"/>
      <c r="H11" s="79"/>
    </row>
    <row r="12" spans="1:8" ht="30" customHeight="1" x14ac:dyDescent="0.25">
      <c r="A12" s="29" t="s">
        <v>736</v>
      </c>
      <c r="B12" s="29"/>
    </row>
    <row r="13" spans="1:8" ht="18.75" x14ac:dyDescent="0.25">
      <c r="B13" s="6"/>
    </row>
    <row r="14" spans="1:8" ht="24" customHeight="1" x14ac:dyDescent="0.25">
      <c r="A14" s="75" t="s">
        <v>734</v>
      </c>
      <c r="B14" s="75"/>
      <c r="C14" s="75"/>
      <c r="D14" s="75"/>
      <c r="E14" s="75"/>
      <c r="F14" s="75"/>
      <c r="G14" s="75"/>
      <c r="H14" s="75"/>
    </row>
    <row r="15" spans="1:8" ht="27" customHeight="1" x14ac:dyDescent="0.25">
      <c r="A15" s="30" t="s">
        <v>735</v>
      </c>
      <c r="B15" s="30"/>
    </row>
    <row r="16" spans="1:8" x14ac:dyDescent="0.25">
      <c r="A16" s="5"/>
      <c r="B16" s="5"/>
      <c r="C16" s="5"/>
      <c r="D16" s="5"/>
      <c r="E16" s="5"/>
      <c r="F16" s="5"/>
    </row>
    <row r="17" spans="1:8" x14ac:dyDescent="0.25">
      <c r="A17" s="5"/>
      <c r="B17" s="5"/>
      <c r="C17" s="5"/>
      <c r="D17" s="5"/>
      <c r="E17" s="5"/>
      <c r="F17" s="5"/>
    </row>
    <row r="18" spans="1:8" ht="18.75" customHeight="1" x14ac:dyDescent="0.25">
      <c r="A18" s="76" t="s">
        <v>5</v>
      </c>
      <c r="B18" s="76"/>
      <c r="C18" s="76"/>
      <c r="D18" s="76"/>
      <c r="E18" s="76"/>
      <c r="F18" s="76"/>
      <c r="G18" s="76"/>
      <c r="H18" s="76"/>
    </row>
    <row r="19" spans="1:8" ht="57" customHeight="1" x14ac:dyDescent="0.25">
      <c r="A19" s="91" t="s">
        <v>6</v>
      </c>
      <c r="B19" s="92" t="s">
        <v>7</v>
      </c>
      <c r="C19" s="71" t="s">
        <v>8</v>
      </c>
      <c r="D19" s="71" t="s">
        <v>9</v>
      </c>
      <c r="E19" s="71"/>
      <c r="F19" s="71" t="s">
        <v>10</v>
      </c>
      <c r="G19" s="71"/>
      <c r="H19" s="72" t="s">
        <v>11</v>
      </c>
    </row>
    <row r="20" spans="1:8" ht="59.25" customHeight="1" x14ac:dyDescent="0.25">
      <c r="A20" s="91"/>
      <c r="B20" s="92"/>
      <c r="C20" s="71"/>
      <c r="D20" s="7" t="s">
        <v>12</v>
      </c>
      <c r="E20" s="7" t="s">
        <v>13</v>
      </c>
      <c r="F20" s="7" t="s">
        <v>14</v>
      </c>
      <c r="G20" s="7" t="s">
        <v>15</v>
      </c>
      <c r="H20" s="72"/>
    </row>
    <row r="21" spans="1:8" s="33" customFormat="1" x14ac:dyDescent="0.25">
      <c r="A21" s="31">
        <v>1</v>
      </c>
      <c r="B21" s="32">
        <v>2</v>
      </c>
      <c r="C21" s="8">
        <v>3</v>
      </c>
      <c r="D21" s="8">
        <v>4</v>
      </c>
      <c r="E21" s="9">
        <v>5</v>
      </c>
      <c r="F21" s="9" t="s">
        <v>16</v>
      </c>
      <c r="G21" s="8">
        <v>7</v>
      </c>
      <c r="H21" s="67">
        <v>8</v>
      </c>
    </row>
    <row r="22" spans="1:8" s="34" customFormat="1" ht="18.75" x14ac:dyDescent="0.25">
      <c r="A22" s="81" t="s">
        <v>17</v>
      </c>
      <c r="B22" s="81"/>
      <c r="C22" s="81"/>
      <c r="D22" s="81"/>
      <c r="E22" s="81"/>
      <c r="F22" s="81"/>
      <c r="G22" s="81"/>
      <c r="H22" s="81"/>
    </row>
    <row r="23" spans="1:8" s="34" customFormat="1" x14ac:dyDescent="0.25">
      <c r="A23" s="35" t="s">
        <v>18</v>
      </c>
      <c r="B23" s="36" t="s">
        <v>19</v>
      </c>
      <c r="C23" s="16" t="s">
        <v>20</v>
      </c>
      <c r="D23" s="12">
        <v>12746.908526830252</v>
      </c>
      <c r="E23" s="18">
        <v>3182.2998341500002</v>
      </c>
      <c r="F23" s="10">
        <f>IF(D23="нд","нд",E23-D23)</f>
        <v>-9564.6086926802509</v>
      </c>
      <c r="G23" s="11">
        <f>IF(D23="нд","нд",E23/D23-1)</f>
        <v>-0.75034732323906173</v>
      </c>
      <c r="H23" s="27" t="s">
        <v>21</v>
      </c>
    </row>
    <row r="24" spans="1:8" s="34" customFormat="1" x14ac:dyDescent="0.25">
      <c r="A24" s="35" t="s">
        <v>22</v>
      </c>
      <c r="B24" s="37" t="s">
        <v>23</v>
      </c>
      <c r="C24" s="16" t="s">
        <v>20</v>
      </c>
      <c r="D24" s="18" t="s">
        <v>21</v>
      </c>
      <c r="E24" s="18" t="s">
        <v>21</v>
      </c>
      <c r="F24" s="10" t="str">
        <f>IF(D24="нд","нд",E24-D24)</f>
        <v>нд</v>
      </c>
      <c r="G24" s="11" t="str">
        <f t="shared" ref="G24:G87" si="0">IF(D24="нд","нд",E24/D24-1)</f>
        <v>нд</v>
      </c>
      <c r="H24" s="27" t="s">
        <v>21</v>
      </c>
    </row>
    <row r="25" spans="1:8" s="34" customFormat="1" ht="31.5" x14ac:dyDescent="0.25">
      <c r="A25" s="35" t="s">
        <v>24</v>
      </c>
      <c r="B25" s="38" t="s">
        <v>25</v>
      </c>
      <c r="C25" s="16" t="s">
        <v>20</v>
      </c>
      <c r="D25" s="18" t="s">
        <v>21</v>
      </c>
      <c r="E25" s="18" t="s">
        <v>21</v>
      </c>
      <c r="F25" s="10" t="str">
        <f t="shared" ref="F25:F88" si="1">IF(D25="нд","нд",E25-D25)</f>
        <v>нд</v>
      </c>
      <c r="G25" s="11" t="str">
        <f t="shared" si="0"/>
        <v>нд</v>
      </c>
      <c r="H25" s="27" t="s">
        <v>21</v>
      </c>
    </row>
    <row r="26" spans="1:8" s="34" customFormat="1" ht="31.5" x14ac:dyDescent="0.25">
      <c r="A26" s="35" t="s">
        <v>26</v>
      </c>
      <c r="B26" s="38" t="s">
        <v>27</v>
      </c>
      <c r="C26" s="16" t="s">
        <v>20</v>
      </c>
      <c r="D26" s="18" t="s">
        <v>21</v>
      </c>
      <c r="E26" s="18" t="s">
        <v>21</v>
      </c>
      <c r="F26" s="10" t="str">
        <f t="shared" si="1"/>
        <v>нд</v>
      </c>
      <c r="G26" s="11" t="str">
        <f t="shared" si="0"/>
        <v>нд</v>
      </c>
      <c r="H26" s="27" t="s">
        <v>21</v>
      </c>
    </row>
    <row r="27" spans="1:8" s="34" customFormat="1" ht="31.5" x14ac:dyDescent="0.25">
      <c r="A27" s="35" t="s">
        <v>28</v>
      </c>
      <c r="B27" s="38" t="s">
        <v>29</v>
      </c>
      <c r="C27" s="16" t="s">
        <v>20</v>
      </c>
      <c r="D27" s="18" t="s">
        <v>21</v>
      </c>
      <c r="E27" s="18" t="s">
        <v>21</v>
      </c>
      <c r="F27" s="10" t="str">
        <f t="shared" si="1"/>
        <v>нд</v>
      </c>
      <c r="G27" s="11" t="str">
        <f t="shared" si="0"/>
        <v>нд</v>
      </c>
      <c r="H27" s="27" t="s">
        <v>21</v>
      </c>
    </row>
    <row r="28" spans="1:8" s="34" customFormat="1" x14ac:dyDescent="0.25">
      <c r="A28" s="35" t="s">
        <v>30</v>
      </c>
      <c r="B28" s="37" t="s">
        <v>31</v>
      </c>
      <c r="C28" s="16" t="s">
        <v>20</v>
      </c>
      <c r="D28" s="18" t="s">
        <v>21</v>
      </c>
      <c r="E28" s="18" t="s">
        <v>21</v>
      </c>
      <c r="F28" s="10" t="str">
        <f t="shared" si="1"/>
        <v>нд</v>
      </c>
      <c r="G28" s="11" t="str">
        <f t="shared" si="0"/>
        <v>нд</v>
      </c>
      <c r="H28" s="27" t="s">
        <v>21</v>
      </c>
    </row>
    <row r="29" spans="1:8" s="34" customFormat="1" x14ac:dyDescent="0.25">
      <c r="A29" s="35" t="s">
        <v>32</v>
      </c>
      <c r="B29" s="37" t="s">
        <v>33</v>
      </c>
      <c r="C29" s="16" t="s">
        <v>20</v>
      </c>
      <c r="D29" s="12">
        <v>10944.493128929998</v>
      </c>
      <c r="E29" s="18">
        <v>3047.3011717899999</v>
      </c>
      <c r="F29" s="10">
        <f t="shared" si="1"/>
        <v>-7897.1919571399985</v>
      </c>
      <c r="G29" s="11">
        <f t="shared" si="0"/>
        <v>-0.72156762895350979</v>
      </c>
      <c r="H29" s="27" t="s">
        <v>21</v>
      </c>
    </row>
    <row r="30" spans="1:8" s="34" customFormat="1" x14ac:dyDescent="0.25">
      <c r="A30" s="35" t="s">
        <v>34</v>
      </c>
      <c r="B30" s="37" t="s">
        <v>35</v>
      </c>
      <c r="C30" s="16" t="s">
        <v>20</v>
      </c>
      <c r="D30" s="18" t="s">
        <v>21</v>
      </c>
      <c r="E30" s="18" t="s">
        <v>21</v>
      </c>
      <c r="F30" s="10" t="str">
        <f t="shared" si="1"/>
        <v>нд</v>
      </c>
      <c r="G30" s="11" t="str">
        <f t="shared" si="0"/>
        <v>нд</v>
      </c>
      <c r="H30" s="27" t="s">
        <v>21</v>
      </c>
    </row>
    <row r="31" spans="1:8" s="34" customFormat="1" x14ac:dyDescent="0.25">
      <c r="A31" s="35" t="s">
        <v>36</v>
      </c>
      <c r="B31" s="37" t="s">
        <v>37</v>
      </c>
      <c r="C31" s="16" t="s">
        <v>20</v>
      </c>
      <c r="D31" s="12">
        <v>1343.1316603605019</v>
      </c>
      <c r="E31" s="18">
        <v>99.386554590000017</v>
      </c>
      <c r="F31" s="10">
        <f t="shared" si="1"/>
        <v>-1243.7451057705018</v>
      </c>
      <c r="G31" s="11">
        <f t="shared" si="0"/>
        <v>-0.92600386282062308</v>
      </c>
      <c r="H31" s="27" t="s">
        <v>21</v>
      </c>
    </row>
    <row r="32" spans="1:8" s="34" customFormat="1" x14ac:dyDescent="0.25">
      <c r="A32" s="35" t="s">
        <v>38</v>
      </c>
      <c r="B32" s="37" t="s">
        <v>39</v>
      </c>
      <c r="C32" s="16" t="s">
        <v>20</v>
      </c>
      <c r="D32" s="18" t="s">
        <v>21</v>
      </c>
      <c r="E32" s="18" t="s">
        <v>21</v>
      </c>
      <c r="F32" s="10" t="str">
        <f t="shared" si="1"/>
        <v>нд</v>
      </c>
      <c r="G32" s="11">
        <v>0</v>
      </c>
      <c r="H32" s="27" t="s">
        <v>21</v>
      </c>
    </row>
    <row r="33" spans="1:8" s="34" customFormat="1" x14ac:dyDescent="0.25">
      <c r="A33" s="35" t="s">
        <v>40</v>
      </c>
      <c r="B33" s="37" t="s">
        <v>41</v>
      </c>
      <c r="C33" s="16" t="s">
        <v>20</v>
      </c>
      <c r="D33" s="18" t="s">
        <v>21</v>
      </c>
      <c r="E33" s="18" t="s">
        <v>21</v>
      </c>
      <c r="F33" s="10" t="str">
        <f t="shared" si="1"/>
        <v>нд</v>
      </c>
      <c r="G33" s="11" t="str">
        <f t="shared" si="0"/>
        <v>нд</v>
      </c>
      <c r="H33" s="27" t="s">
        <v>21</v>
      </c>
    </row>
    <row r="34" spans="1:8" s="34" customFormat="1" ht="31.5" x14ac:dyDescent="0.25">
      <c r="A34" s="35" t="s">
        <v>42</v>
      </c>
      <c r="B34" s="38" t="s">
        <v>43</v>
      </c>
      <c r="C34" s="16" t="s">
        <v>20</v>
      </c>
      <c r="D34" s="18" t="s">
        <v>21</v>
      </c>
      <c r="E34" s="18" t="s">
        <v>21</v>
      </c>
      <c r="F34" s="10" t="str">
        <f t="shared" si="1"/>
        <v>нд</v>
      </c>
      <c r="G34" s="11" t="str">
        <f t="shared" si="0"/>
        <v>нд</v>
      </c>
      <c r="H34" s="27" t="s">
        <v>21</v>
      </c>
    </row>
    <row r="35" spans="1:8" s="34" customFormat="1" x14ac:dyDescent="0.25">
      <c r="A35" s="35" t="s">
        <v>44</v>
      </c>
      <c r="B35" s="39" t="s">
        <v>45</v>
      </c>
      <c r="C35" s="16" t="s">
        <v>20</v>
      </c>
      <c r="D35" s="18" t="s">
        <v>21</v>
      </c>
      <c r="E35" s="18" t="s">
        <v>21</v>
      </c>
      <c r="F35" s="10" t="str">
        <f t="shared" si="1"/>
        <v>нд</v>
      </c>
      <c r="G35" s="11" t="str">
        <f t="shared" si="0"/>
        <v>нд</v>
      </c>
      <c r="H35" s="27" t="s">
        <v>21</v>
      </c>
    </row>
    <row r="36" spans="1:8" s="34" customFormat="1" x14ac:dyDescent="0.25">
      <c r="A36" s="35" t="s">
        <v>46</v>
      </c>
      <c r="B36" s="39" t="s">
        <v>47</v>
      </c>
      <c r="C36" s="16" t="s">
        <v>20</v>
      </c>
      <c r="D36" s="18" t="s">
        <v>21</v>
      </c>
      <c r="E36" s="18" t="s">
        <v>21</v>
      </c>
      <c r="F36" s="10" t="str">
        <f t="shared" si="1"/>
        <v>нд</v>
      </c>
      <c r="G36" s="11" t="str">
        <f t="shared" si="0"/>
        <v>нд</v>
      </c>
      <c r="H36" s="27" t="s">
        <v>21</v>
      </c>
    </row>
    <row r="37" spans="1:8" s="34" customFormat="1" x14ac:dyDescent="0.25">
      <c r="A37" s="35" t="s">
        <v>48</v>
      </c>
      <c r="B37" s="37" t="s">
        <v>49</v>
      </c>
      <c r="C37" s="16" t="s">
        <v>20</v>
      </c>
      <c r="D37" s="12">
        <v>459.2837375397512</v>
      </c>
      <c r="E37" s="18">
        <f t="shared" ref="E37" si="2">E23-E29-E31</f>
        <v>35.612107770000236</v>
      </c>
      <c r="F37" s="10">
        <f t="shared" si="1"/>
        <v>-423.67162976975095</v>
      </c>
      <c r="G37" s="11">
        <f t="shared" si="0"/>
        <v>-0.92246164002939901</v>
      </c>
      <c r="H37" s="27" t="s">
        <v>21</v>
      </c>
    </row>
    <row r="38" spans="1:8" s="34" customFormat="1" ht="31.5" x14ac:dyDescent="0.25">
      <c r="A38" s="35" t="s">
        <v>50</v>
      </c>
      <c r="B38" s="36" t="s">
        <v>51</v>
      </c>
      <c r="C38" s="16" t="s">
        <v>20</v>
      </c>
      <c r="D38" s="12">
        <v>9897.2904341689955</v>
      </c>
      <c r="E38" s="18">
        <v>2614.3029355699996</v>
      </c>
      <c r="F38" s="10">
        <f t="shared" si="1"/>
        <v>-7282.9874985989954</v>
      </c>
      <c r="G38" s="11">
        <f t="shared" si="0"/>
        <v>-0.73585670209853715</v>
      </c>
      <c r="H38" s="27" t="s">
        <v>21</v>
      </c>
    </row>
    <row r="39" spans="1:8" s="34" customFormat="1" x14ac:dyDescent="0.25">
      <c r="A39" s="35" t="s">
        <v>52</v>
      </c>
      <c r="B39" s="37" t="s">
        <v>23</v>
      </c>
      <c r="C39" s="16" t="s">
        <v>20</v>
      </c>
      <c r="D39" s="18" t="s">
        <v>21</v>
      </c>
      <c r="E39" s="18" t="s">
        <v>21</v>
      </c>
      <c r="F39" s="10" t="str">
        <f t="shared" si="1"/>
        <v>нд</v>
      </c>
      <c r="G39" s="11" t="str">
        <f t="shared" si="0"/>
        <v>нд</v>
      </c>
      <c r="H39" s="27" t="s">
        <v>21</v>
      </c>
    </row>
    <row r="40" spans="1:8" s="34" customFormat="1" ht="31.5" x14ac:dyDescent="0.25">
      <c r="A40" s="35" t="s">
        <v>53</v>
      </c>
      <c r="B40" s="40" t="s">
        <v>25</v>
      </c>
      <c r="C40" s="16" t="s">
        <v>20</v>
      </c>
      <c r="D40" s="18" t="s">
        <v>21</v>
      </c>
      <c r="E40" s="18" t="s">
        <v>21</v>
      </c>
      <c r="F40" s="10" t="str">
        <f t="shared" si="1"/>
        <v>нд</v>
      </c>
      <c r="G40" s="11" t="str">
        <f t="shared" si="0"/>
        <v>нд</v>
      </c>
      <c r="H40" s="27" t="s">
        <v>21</v>
      </c>
    </row>
    <row r="41" spans="1:8" s="34" customFormat="1" ht="31.5" x14ac:dyDescent="0.25">
      <c r="A41" s="35" t="s">
        <v>54</v>
      </c>
      <c r="B41" s="40" t="s">
        <v>27</v>
      </c>
      <c r="C41" s="16" t="s">
        <v>20</v>
      </c>
      <c r="D41" s="18" t="s">
        <v>21</v>
      </c>
      <c r="E41" s="18" t="s">
        <v>21</v>
      </c>
      <c r="F41" s="10" t="str">
        <f t="shared" si="1"/>
        <v>нд</v>
      </c>
      <c r="G41" s="11" t="str">
        <f t="shared" si="0"/>
        <v>нд</v>
      </c>
      <c r="H41" s="27" t="s">
        <v>21</v>
      </c>
    </row>
    <row r="42" spans="1:8" s="34" customFormat="1" ht="31.5" x14ac:dyDescent="0.25">
      <c r="A42" s="35" t="s">
        <v>55</v>
      </c>
      <c r="B42" s="40" t="s">
        <v>29</v>
      </c>
      <c r="C42" s="16" t="s">
        <v>20</v>
      </c>
      <c r="D42" s="18" t="s">
        <v>21</v>
      </c>
      <c r="E42" s="18" t="s">
        <v>21</v>
      </c>
      <c r="F42" s="10" t="str">
        <f t="shared" si="1"/>
        <v>нд</v>
      </c>
      <c r="G42" s="11" t="str">
        <f t="shared" si="0"/>
        <v>нд</v>
      </c>
      <c r="H42" s="27" t="s">
        <v>21</v>
      </c>
    </row>
    <row r="43" spans="1:8" s="34" customFormat="1" x14ac:dyDescent="0.25">
      <c r="A43" s="35" t="s">
        <v>56</v>
      </c>
      <c r="B43" s="37" t="s">
        <v>31</v>
      </c>
      <c r="C43" s="16" t="s">
        <v>20</v>
      </c>
      <c r="D43" s="18" t="s">
        <v>21</v>
      </c>
      <c r="E43" s="18" t="s">
        <v>21</v>
      </c>
      <c r="F43" s="10" t="str">
        <f t="shared" si="1"/>
        <v>нд</v>
      </c>
      <c r="G43" s="11" t="str">
        <f t="shared" si="0"/>
        <v>нд</v>
      </c>
      <c r="H43" s="27" t="s">
        <v>21</v>
      </c>
    </row>
    <row r="44" spans="1:8" s="34" customFormat="1" x14ac:dyDescent="0.25">
      <c r="A44" s="35" t="s">
        <v>57</v>
      </c>
      <c r="B44" s="37" t="s">
        <v>33</v>
      </c>
      <c r="C44" s="16" t="s">
        <v>20</v>
      </c>
      <c r="D44" s="12">
        <v>9418.4740020642494</v>
      </c>
      <c r="E44" s="18">
        <v>2551.5530921299992</v>
      </c>
      <c r="F44" s="10">
        <f t="shared" si="1"/>
        <v>-6866.9209099342497</v>
      </c>
      <c r="G44" s="11">
        <f t="shared" si="0"/>
        <v>-0.72909060516907787</v>
      </c>
      <c r="H44" s="27" t="s">
        <v>21</v>
      </c>
    </row>
    <row r="45" spans="1:8" s="34" customFormat="1" x14ac:dyDescent="0.25">
      <c r="A45" s="35" t="s">
        <v>58</v>
      </c>
      <c r="B45" s="37" t="s">
        <v>35</v>
      </c>
      <c r="C45" s="16" t="s">
        <v>20</v>
      </c>
      <c r="D45" s="18" t="s">
        <v>21</v>
      </c>
      <c r="E45" s="18" t="s">
        <v>21</v>
      </c>
      <c r="F45" s="10" t="str">
        <f t="shared" si="1"/>
        <v>нд</v>
      </c>
      <c r="G45" s="11" t="str">
        <f t="shared" si="0"/>
        <v>нд</v>
      </c>
      <c r="H45" s="27" t="s">
        <v>21</v>
      </c>
    </row>
    <row r="46" spans="1:8" s="34" customFormat="1" x14ac:dyDescent="0.25">
      <c r="A46" s="35" t="s">
        <v>59</v>
      </c>
      <c r="B46" s="37" t="s">
        <v>37</v>
      </c>
      <c r="C46" s="16" t="s">
        <v>20</v>
      </c>
      <c r="D46" s="12">
        <v>99.769317169400011</v>
      </c>
      <c r="E46" s="18">
        <v>29.280809839999996</v>
      </c>
      <c r="F46" s="10">
        <f t="shared" si="1"/>
        <v>-70.488507329400022</v>
      </c>
      <c r="G46" s="11">
        <f t="shared" si="0"/>
        <v>-0.70651488182199729</v>
      </c>
      <c r="H46" s="27" t="s">
        <v>21</v>
      </c>
    </row>
    <row r="47" spans="1:8" s="34" customFormat="1" x14ac:dyDescent="0.25">
      <c r="A47" s="35" t="s">
        <v>60</v>
      </c>
      <c r="B47" s="37" t="s">
        <v>39</v>
      </c>
      <c r="C47" s="16" t="s">
        <v>20</v>
      </c>
      <c r="D47" s="18" t="s">
        <v>21</v>
      </c>
      <c r="E47" s="18" t="s">
        <v>21</v>
      </c>
      <c r="F47" s="10" t="str">
        <f t="shared" si="1"/>
        <v>нд</v>
      </c>
      <c r="G47" s="11" t="s">
        <v>21</v>
      </c>
      <c r="H47" s="27" t="s">
        <v>21</v>
      </c>
    </row>
    <row r="48" spans="1:8" s="34" customFormat="1" x14ac:dyDescent="0.25">
      <c r="A48" s="35" t="s">
        <v>61</v>
      </c>
      <c r="B48" s="37" t="s">
        <v>41</v>
      </c>
      <c r="C48" s="16" t="s">
        <v>20</v>
      </c>
      <c r="D48" s="18" t="s">
        <v>21</v>
      </c>
      <c r="E48" s="18" t="s">
        <v>21</v>
      </c>
      <c r="F48" s="10" t="str">
        <f t="shared" si="1"/>
        <v>нд</v>
      </c>
      <c r="G48" s="11" t="str">
        <f t="shared" si="0"/>
        <v>нд</v>
      </c>
      <c r="H48" s="27" t="s">
        <v>21</v>
      </c>
    </row>
    <row r="49" spans="1:8" s="34" customFormat="1" ht="31.5" x14ac:dyDescent="0.25">
      <c r="A49" s="35" t="s">
        <v>62</v>
      </c>
      <c r="B49" s="38" t="s">
        <v>43</v>
      </c>
      <c r="C49" s="16" t="s">
        <v>20</v>
      </c>
      <c r="D49" s="18" t="s">
        <v>21</v>
      </c>
      <c r="E49" s="18" t="s">
        <v>21</v>
      </c>
      <c r="F49" s="10" t="str">
        <f t="shared" si="1"/>
        <v>нд</v>
      </c>
      <c r="G49" s="11" t="str">
        <f t="shared" si="0"/>
        <v>нд</v>
      </c>
      <c r="H49" s="27" t="s">
        <v>21</v>
      </c>
    </row>
    <row r="50" spans="1:8" s="34" customFormat="1" x14ac:dyDescent="0.25">
      <c r="A50" s="35" t="s">
        <v>63</v>
      </c>
      <c r="B50" s="40" t="s">
        <v>45</v>
      </c>
      <c r="C50" s="16" t="s">
        <v>20</v>
      </c>
      <c r="D50" s="18" t="s">
        <v>21</v>
      </c>
      <c r="E50" s="18" t="s">
        <v>21</v>
      </c>
      <c r="F50" s="10" t="str">
        <f t="shared" si="1"/>
        <v>нд</v>
      </c>
      <c r="G50" s="11" t="str">
        <f t="shared" si="0"/>
        <v>нд</v>
      </c>
      <c r="H50" s="27" t="s">
        <v>21</v>
      </c>
    </row>
    <row r="51" spans="1:8" s="34" customFormat="1" x14ac:dyDescent="0.25">
      <c r="A51" s="35" t="s">
        <v>64</v>
      </c>
      <c r="B51" s="40" t="s">
        <v>47</v>
      </c>
      <c r="C51" s="16" t="s">
        <v>20</v>
      </c>
      <c r="D51" s="18" t="s">
        <v>21</v>
      </c>
      <c r="E51" s="18" t="s">
        <v>21</v>
      </c>
      <c r="F51" s="10" t="str">
        <f t="shared" si="1"/>
        <v>нд</v>
      </c>
      <c r="G51" s="11" t="str">
        <f t="shared" si="0"/>
        <v>нд</v>
      </c>
      <c r="H51" s="27" t="s">
        <v>21</v>
      </c>
    </row>
    <row r="52" spans="1:8" s="34" customFormat="1" x14ac:dyDescent="0.25">
      <c r="A52" s="35" t="s">
        <v>65</v>
      </c>
      <c r="B52" s="37" t="s">
        <v>49</v>
      </c>
      <c r="C52" s="16" t="s">
        <v>20</v>
      </c>
      <c r="D52" s="12">
        <v>379.04711493534614</v>
      </c>
      <c r="E52" s="18">
        <f t="shared" ref="E52" si="3">E38-E44-E46</f>
        <v>33.469033600000408</v>
      </c>
      <c r="F52" s="10">
        <f t="shared" si="1"/>
        <v>-345.57808133534576</v>
      </c>
      <c r="G52" s="11">
        <f t="shared" si="0"/>
        <v>-0.91170218086026267</v>
      </c>
      <c r="H52" s="27" t="s">
        <v>21</v>
      </c>
    </row>
    <row r="53" spans="1:8" s="34" customFormat="1" x14ac:dyDescent="0.25">
      <c r="A53" s="35" t="s">
        <v>66</v>
      </c>
      <c r="B53" s="41" t="s">
        <v>67</v>
      </c>
      <c r="C53" s="16" t="s">
        <v>20</v>
      </c>
      <c r="D53" s="12">
        <v>2620.7731896214082</v>
      </c>
      <c r="E53" s="18">
        <v>910.33033640000008</v>
      </c>
      <c r="F53" s="10">
        <f t="shared" si="1"/>
        <v>-1710.4428532214081</v>
      </c>
      <c r="G53" s="11">
        <f t="shared" si="0"/>
        <v>-0.65264818031372474</v>
      </c>
      <c r="H53" s="27" t="s">
        <v>21</v>
      </c>
    </row>
    <row r="54" spans="1:8" s="34" customFormat="1" x14ac:dyDescent="0.25">
      <c r="A54" s="35" t="s">
        <v>53</v>
      </c>
      <c r="B54" s="40" t="s">
        <v>68</v>
      </c>
      <c r="C54" s="16" t="s">
        <v>20</v>
      </c>
      <c r="D54" s="18" t="s">
        <v>21</v>
      </c>
      <c r="E54" s="18" t="s">
        <v>21</v>
      </c>
      <c r="F54" s="10" t="str">
        <f t="shared" si="1"/>
        <v>нд</v>
      </c>
      <c r="G54" s="11" t="str">
        <f t="shared" si="0"/>
        <v>нд</v>
      </c>
      <c r="H54" s="27" t="s">
        <v>21</v>
      </c>
    </row>
    <row r="55" spans="1:8" s="34" customFormat="1" x14ac:dyDescent="0.25">
      <c r="A55" s="35" t="s">
        <v>54</v>
      </c>
      <c r="B55" s="39" t="s">
        <v>69</v>
      </c>
      <c r="C55" s="16" t="s">
        <v>20</v>
      </c>
      <c r="D55" s="12">
        <v>2397.5391800699999</v>
      </c>
      <c r="E55" s="18">
        <f t="shared" ref="E55" si="4">E56+E59</f>
        <v>790.57764637000002</v>
      </c>
      <c r="F55" s="10">
        <f t="shared" si="1"/>
        <v>-1606.9615337</v>
      </c>
      <c r="G55" s="11">
        <f t="shared" si="0"/>
        <v>-0.67025454560166242</v>
      </c>
      <c r="H55" s="27" t="s">
        <v>21</v>
      </c>
    </row>
    <row r="56" spans="1:8" s="34" customFormat="1" x14ac:dyDescent="0.25">
      <c r="A56" s="35" t="s">
        <v>70</v>
      </c>
      <c r="B56" s="42" t="s">
        <v>71</v>
      </c>
      <c r="C56" s="16" t="s">
        <v>20</v>
      </c>
      <c r="D56" s="12">
        <v>2397.5391800699999</v>
      </c>
      <c r="E56" s="18">
        <f t="shared" ref="E56" si="5">E57</f>
        <v>790.57764637000002</v>
      </c>
      <c r="F56" s="10">
        <f>IF(D56="нд","нд",E56-D56)</f>
        <v>-1606.9615337</v>
      </c>
      <c r="G56" s="11">
        <f>IF(D56="нд","нд",E56/D56-1)</f>
        <v>-0.67025454560166242</v>
      </c>
      <c r="H56" s="27" t="s">
        <v>21</v>
      </c>
    </row>
    <row r="57" spans="1:8" s="34" customFormat="1" ht="31.5" x14ac:dyDescent="0.25">
      <c r="A57" s="35" t="s">
        <v>72</v>
      </c>
      <c r="B57" s="43" t="s">
        <v>73</v>
      </c>
      <c r="C57" s="16" t="s">
        <v>20</v>
      </c>
      <c r="D57" s="12">
        <v>2397.5391800699999</v>
      </c>
      <c r="E57" s="18">
        <v>790.57764637000002</v>
      </c>
      <c r="F57" s="10">
        <f t="shared" si="1"/>
        <v>-1606.9615337</v>
      </c>
      <c r="G57" s="11">
        <f t="shared" si="0"/>
        <v>-0.67025454560166242</v>
      </c>
      <c r="H57" s="27" t="s">
        <v>21</v>
      </c>
    </row>
    <row r="58" spans="1:8" s="34" customFormat="1" x14ac:dyDescent="0.25">
      <c r="A58" s="35" t="s">
        <v>74</v>
      </c>
      <c r="B58" s="43" t="s">
        <v>75</v>
      </c>
      <c r="C58" s="16" t="s">
        <v>20</v>
      </c>
      <c r="D58" s="18" t="s">
        <v>21</v>
      </c>
      <c r="E58" s="18" t="s">
        <v>21</v>
      </c>
      <c r="F58" s="10" t="str">
        <f t="shared" si="1"/>
        <v>нд</v>
      </c>
      <c r="G58" s="11" t="str">
        <f t="shared" si="0"/>
        <v>нд</v>
      </c>
      <c r="H58" s="27" t="s">
        <v>21</v>
      </c>
    </row>
    <row r="59" spans="1:8" s="34" customFormat="1" x14ac:dyDescent="0.25">
      <c r="A59" s="35" t="s">
        <v>76</v>
      </c>
      <c r="B59" s="42" t="s">
        <v>77</v>
      </c>
      <c r="C59" s="16" t="s">
        <v>20</v>
      </c>
      <c r="D59" s="12">
        <v>0</v>
      </c>
      <c r="E59" s="18">
        <v>0</v>
      </c>
      <c r="F59" s="10">
        <f t="shared" si="1"/>
        <v>0</v>
      </c>
      <c r="G59" s="11">
        <v>0</v>
      </c>
      <c r="H59" s="27" t="s">
        <v>21</v>
      </c>
    </row>
    <row r="60" spans="1:8" s="34" customFormat="1" x14ac:dyDescent="0.25">
      <c r="A60" s="35" t="s">
        <v>55</v>
      </c>
      <c r="B60" s="39" t="s">
        <v>78</v>
      </c>
      <c r="C60" s="16" t="s">
        <v>20</v>
      </c>
      <c r="D60" s="12">
        <v>223.23400955140815</v>
      </c>
      <c r="E60" s="18">
        <v>104.52969800000005</v>
      </c>
      <c r="F60" s="10">
        <f t="shared" si="1"/>
        <v>-118.7043115514081</v>
      </c>
      <c r="G60" s="11">
        <f t="shared" si="0"/>
        <v>-0.53174832898421731</v>
      </c>
      <c r="H60" s="27" t="s">
        <v>21</v>
      </c>
    </row>
    <row r="61" spans="1:8" s="34" customFormat="1" x14ac:dyDescent="0.25">
      <c r="A61" s="35" t="s">
        <v>79</v>
      </c>
      <c r="B61" s="39" t="s">
        <v>80</v>
      </c>
      <c r="C61" s="16" t="s">
        <v>20</v>
      </c>
      <c r="D61" s="12">
        <v>36.0352720928</v>
      </c>
      <c r="E61" s="18">
        <v>15.22299203</v>
      </c>
      <c r="F61" s="10">
        <f t="shared" si="1"/>
        <v>-20.812280062799999</v>
      </c>
      <c r="G61" s="11">
        <f t="shared" si="0"/>
        <v>-0.57755301553442084</v>
      </c>
      <c r="H61" s="27" t="s">
        <v>21</v>
      </c>
    </row>
    <row r="62" spans="1:8" s="34" customFormat="1" x14ac:dyDescent="0.25">
      <c r="A62" s="35" t="s">
        <v>81</v>
      </c>
      <c r="B62" s="41" t="s">
        <v>82</v>
      </c>
      <c r="C62" s="16" t="s">
        <v>20</v>
      </c>
      <c r="D62" s="12">
        <v>2103.6909808319997</v>
      </c>
      <c r="E62" s="18">
        <f>E64+E67+E63</f>
        <v>540.75931750999985</v>
      </c>
      <c r="F62" s="10">
        <f t="shared" si="1"/>
        <v>-1562.9316633219998</v>
      </c>
      <c r="G62" s="11">
        <f t="shared" si="0"/>
        <v>-0.74294736135811545</v>
      </c>
      <c r="H62" s="27" t="s">
        <v>21</v>
      </c>
    </row>
    <row r="63" spans="1:8" s="34" customFormat="1" ht="31.5" x14ac:dyDescent="0.25">
      <c r="A63" s="35" t="s">
        <v>83</v>
      </c>
      <c r="B63" s="40" t="s">
        <v>84</v>
      </c>
      <c r="C63" s="16" t="s">
        <v>20</v>
      </c>
      <c r="D63" s="12">
        <v>7.9134859516000002</v>
      </c>
      <c r="E63" s="18">
        <v>1.11492434</v>
      </c>
      <c r="F63" s="10">
        <f t="shared" si="1"/>
        <v>-6.7985616116000003</v>
      </c>
      <c r="G63" s="11">
        <f t="shared" si="0"/>
        <v>-0.85911084611522215</v>
      </c>
      <c r="H63" s="27" t="s">
        <v>21</v>
      </c>
    </row>
    <row r="64" spans="1:8" s="34" customFormat="1" ht="31.5" x14ac:dyDescent="0.25">
      <c r="A64" s="35" t="s">
        <v>85</v>
      </c>
      <c r="B64" s="40" t="s">
        <v>86</v>
      </c>
      <c r="C64" s="16" t="s">
        <v>20</v>
      </c>
      <c r="D64" s="12">
        <v>1709.4989532</v>
      </c>
      <c r="E64" s="18">
        <v>513.43958484999996</v>
      </c>
      <c r="F64" s="10">
        <f t="shared" si="1"/>
        <v>-1196.0593683500001</v>
      </c>
      <c r="G64" s="11">
        <f t="shared" si="0"/>
        <v>-0.6996549287796312</v>
      </c>
      <c r="H64" s="27" t="s">
        <v>21</v>
      </c>
    </row>
    <row r="65" spans="1:8" s="34" customFormat="1" x14ac:dyDescent="0.25">
      <c r="A65" s="35" t="s">
        <v>87</v>
      </c>
      <c r="B65" s="39" t="s">
        <v>88</v>
      </c>
      <c r="C65" s="16" t="s">
        <v>20</v>
      </c>
      <c r="D65" s="18" t="s">
        <v>21</v>
      </c>
      <c r="E65" s="18" t="s">
        <v>21</v>
      </c>
      <c r="F65" s="10" t="str">
        <f t="shared" si="1"/>
        <v>нд</v>
      </c>
      <c r="G65" s="11" t="str">
        <f t="shared" si="0"/>
        <v>нд</v>
      </c>
      <c r="H65" s="27" t="s">
        <v>21</v>
      </c>
    </row>
    <row r="66" spans="1:8" s="34" customFormat="1" x14ac:dyDescent="0.25">
      <c r="A66" s="35" t="s">
        <v>89</v>
      </c>
      <c r="B66" s="39" t="s">
        <v>90</v>
      </c>
      <c r="C66" s="16" t="s">
        <v>20</v>
      </c>
      <c r="D66" s="18" t="s">
        <v>21</v>
      </c>
      <c r="E66" s="18" t="s">
        <v>21</v>
      </c>
      <c r="F66" s="10" t="str">
        <f t="shared" si="1"/>
        <v>нд</v>
      </c>
      <c r="G66" s="11" t="str">
        <f t="shared" si="0"/>
        <v>нд</v>
      </c>
      <c r="H66" s="27" t="s">
        <v>21</v>
      </c>
    </row>
    <row r="67" spans="1:8" s="34" customFormat="1" x14ac:dyDescent="0.25">
      <c r="A67" s="35" t="s">
        <v>91</v>
      </c>
      <c r="B67" s="39" t="s">
        <v>92</v>
      </c>
      <c r="C67" s="16" t="s">
        <v>20</v>
      </c>
      <c r="D67" s="12">
        <v>386.27854168039971</v>
      </c>
      <c r="E67" s="18">
        <v>26.204808319999884</v>
      </c>
      <c r="F67" s="10">
        <f t="shared" si="1"/>
        <v>-360.07373336039984</v>
      </c>
      <c r="G67" s="11">
        <f t="shared" si="0"/>
        <v>-0.93216084899253526</v>
      </c>
      <c r="H67" s="27" t="s">
        <v>21</v>
      </c>
    </row>
    <row r="68" spans="1:8" s="34" customFormat="1" x14ac:dyDescent="0.25">
      <c r="A68" s="35" t="s">
        <v>93</v>
      </c>
      <c r="B68" s="41" t="s">
        <v>94</v>
      </c>
      <c r="C68" s="16" t="s">
        <v>20</v>
      </c>
      <c r="D68" s="12">
        <v>2085.9311299999999</v>
      </c>
      <c r="E68" s="18">
        <v>569.18362838999997</v>
      </c>
      <c r="F68" s="10">
        <f t="shared" si="1"/>
        <v>-1516.74750161</v>
      </c>
      <c r="G68" s="11">
        <f t="shared" si="0"/>
        <v>-0.7271321089157915</v>
      </c>
      <c r="H68" s="27" t="s">
        <v>21</v>
      </c>
    </row>
    <row r="69" spans="1:8" s="34" customFormat="1" x14ac:dyDescent="0.25">
      <c r="A69" s="35" t="s">
        <v>95</v>
      </c>
      <c r="B69" s="41" t="s">
        <v>96</v>
      </c>
      <c r="C69" s="16" t="s">
        <v>20</v>
      </c>
      <c r="D69" s="12">
        <v>2251.1948238456334</v>
      </c>
      <c r="E69" s="18">
        <v>460.24597232000002</v>
      </c>
      <c r="F69" s="10">
        <f t="shared" si="1"/>
        <v>-1790.9488515256335</v>
      </c>
      <c r="G69" s="11">
        <f t="shared" si="0"/>
        <v>-0.79555480163472536</v>
      </c>
      <c r="H69" s="27" t="s">
        <v>21</v>
      </c>
    </row>
    <row r="70" spans="1:8" s="34" customFormat="1" x14ac:dyDescent="0.25">
      <c r="A70" s="35" t="s">
        <v>97</v>
      </c>
      <c r="B70" s="39" t="s">
        <v>98</v>
      </c>
      <c r="C70" s="16" t="s">
        <v>20</v>
      </c>
      <c r="D70" s="12">
        <v>2684.5509564840336</v>
      </c>
      <c r="E70" s="18">
        <v>602.41660352999997</v>
      </c>
      <c r="F70" s="10">
        <f t="shared" si="1"/>
        <v>-2082.1343529540336</v>
      </c>
      <c r="G70" s="11">
        <f t="shared" si="0"/>
        <v>-0.77559874508063453</v>
      </c>
      <c r="H70" s="27" t="s">
        <v>21</v>
      </c>
    </row>
    <row r="71" spans="1:8" s="34" customFormat="1" x14ac:dyDescent="0.25">
      <c r="A71" s="35" t="s">
        <v>99</v>
      </c>
      <c r="B71" s="39" t="s">
        <v>100</v>
      </c>
      <c r="C71" s="16" t="s">
        <v>20</v>
      </c>
      <c r="D71" s="12">
        <v>-496.66689024000004</v>
      </c>
      <c r="E71" s="18">
        <v>-154.96277014</v>
      </c>
      <c r="F71" s="10">
        <f t="shared" si="1"/>
        <v>341.70412010000007</v>
      </c>
      <c r="G71" s="11">
        <f t="shared" si="0"/>
        <v>-0.68799456298542738</v>
      </c>
      <c r="H71" s="27" t="s">
        <v>21</v>
      </c>
    </row>
    <row r="72" spans="1:8" s="34" customFormat="1" x14ac:dyDescent="0.25">
      <c r="A72" s="35" t="s">
        <v>101</v>
      </c>
      <c r="B72" s="39" t="s">
        <v>102</v>
      </c>
      <c r="C72" s="16" t="s">
        <v>20</v>
      </c>
      <c r="D72" s="12">
        <v>83.559581721600011</v>
      </c>
      <c r="E72" s="18">
        <v>17.53963684</v>
      </c>
      <c r="F72" s="10">
        <f t="shared" si="1"/>
        <v>-66.019944881600011</v>
      </c>
      <c r="G72" s="11">
        <f t="shared" si="0"/>
        <v>-0.79009424797699734</v>
      </c>
      <c r="H72" s="27" t="s">
        <v>21</v>
      </c>
    </row>
    <row r="73" spans="1:8" s="34" customFormat="1" x14ac:dyDescent="0.25">
      <c r="A73" s="35" t="s">
        <v>103</v>
      </c>
      <c r="B73" s="39" t="s">
        <v>104</v>
      </c>
      <c r="C73" s="16" t="s">
        <v>20</v>
      </c>
      <c r="D73" s="12">
        <v>-20.248824120000002</v>
      </c>
      <c r="E73" s="18">
        <v>-4.747497909999999</v>
      </c>
      <c r="F73" s="10">
        <f t="shared" si="1"/>
        <v>15.501326210000002</v>
      </c>
      <c r="G73" s="11">
        <f t="shared" si="0"/>
        <v>-0.76554204422612182</v>
      </c>
      <c r="H73" s="27" t="s">
        <v>21</v>
      </c>
    </row>
    <row r="74" spans="1:8" s="34" customFormat="1" x14ac:dyDescent="0.25">
      <c r="A74" s="35" t="s">
        <v>105</v>
      </c>
      <c r="B74" s="39" t="s">
        <v>106</v>
      </c>
      <c r="C74" s="16" t="s">
        <v>20</v>
      </c>
      <c r="D74" s="12">
        <v>0</v>
      </c>
      <c r="E74" s="18">
        <v>0</v>
      </c>
      <c r="F74" s="10">
        <f t="shared" si="1"/>
        <v>0</v>
      </c>
      <c r="G74" s="11">
        <v>0</v>
      </c>
      <c r="H74" s="27" t="s">
        <v>21</v>
      </c>
    </row>
    <row r="75" spans="1:8" s="34" customFormat="1" x14ac:dyDescent="0.25">
      <c r="A75" s="35" t="s">
        <v>107</v>
      </c>
      <c r="B75" s="41" t="s">
        <v>108</v>
      </c>
      <c r="C75" s="16" t="s">
        <v>20</v>
      </c>
      <c r="D75" s="12">
        <v>119.98446402143598</v>
      </c>
      <c r="E75" s="18">
        <v>29.620955609999999</v>
      </c>
      <c r="F75" s="10">
        <f t="shared" si="1"/>
        <v>-90.363508411435987</v>
      </c>
      <c r="G75" s="11">
        <f t="shared" si="0"/>
        <v>-0.75312674143622438</v>
      </c>
      <c r="H75" s="27" t="s">
        <v>21</v>
      </c>
    </row>
    <row r="76" spans="1:8" s="34" customFormat="1" x14ac:dyDescent="0.25">
      <c r="A76" s="35" t="s">
        <v>109</v>
      </c>
      <c r="B76" s="39" t="s">
        <v>110</v>
      </c>
      <c r="C76" s="16" t="s">
        <v>20</v>
      </c>
      <c r="D76" s="12">
        <v>115.17844408103599</v>
      </c>
      <c r="E76" s="18">
        <v>28.192487540000002</v>
      </c>
      <c r="F76" s="10">
        <f t="shared" si="1"/>
        <v>-86.985956541035989</v>
      </c>
      <c r="G76" s="11">
        <f t="shared" si="0"/>
        <v>-0.75522774452340546</v>
      </c>
      <c r="H76" s="27" t="s">
        <v>21</v>
      </c>
    </row>
    <row r="77" spans="1:8" s="34" customFormat="1" x14ac:dyDescent="0.25">
      <c r="A77" s="35" t="s">
        <v>111</v>
      </c>
      <c r="B77" s="39" t="s">
        <v>112</v>
      </c>
      <c r="C77" s="16" t="s">
        <v>20</v>
      </c>
      <c r="D77" s="12">
        <v>4.8060199403999917</v>
      </c>
      <c r="E77" s="18">
        <f t="shared" ref="E77" si="6">E75-E76</f>
        <v>1.4284680699999974</v>
      </c>
      <c r="F77" s="12" t="s">
        <v>21</v>
      </c>
      <c r="G77" s="12" t="s">
        <v>21</v>
      </c>
      <c r="H77" s="11" t="s">
        <v>21</v>
      </c>
    </row>
    <row r="78" spans="1:8" s="34" customFormat="1" x14ac:dyDescent="0.25">
      <c r="A78" s="35" t="s">
        <v>113</v>
      </c>
      <c r="B78" s="41" t="s">
        <v>114</v>
      </c>
      <c r="C78" s="16" t="s">
        <v>20</v>
      </c>
      <c r="D78" s="12">
        <v>715.71584584851826</v>
      </c>
      <c r="E78" s="12">
        <f t="shared" ref="E78" si="7">E38-E53-E62-E68-E69-E75</f>
        <v>104.16272533999968</v>
      </c>
      <c r="F78" s="10">
        <f t="shared" si="1"/>
        <v>-611.55312050851853</v>
      </c>
      <c r="G78" s="11">
        <f t="shared" si="0"/>
        <v>-0.85446357525239724</v>
      </c>
      <c r="H78" s="11" t="s">
        <v>21</v>
      </c>
    </row>
    <row r="79" spans="1:8" s="34" customFormat="1" x14ac:dyDescent="0.25">
      <c r="A79" s="35" t="s">
        <v>115</v>
      </c>
      <c r="B79" s="39" t="s">
        <v>116</v>
      </c>
      <c r="C79" s="16" t="s">
        <v>20</v>
      </c>
      <c r="D79" s="12">
        <v>0</v>
      </c>
      <c r="E79" s="18">
        <v>0</v>
      </c>
      <c r="F79" s="10">
        <v>0</v>
      </c>
      <c r="G79" s="11">
        <v>0</v>
      </c>
      <c r="H79" s="11" t="s">
        <v>21</v>
      </c>
    </row>
    <row r="80" spans="1:8" s="34" customFormat="1" ht="15.75" customHeight="1" x14ac:dyDescent="0.25">
      <c r="A80" s="35" t="s">
        <v>117</v>
      </c>
      <c r="B80" s="39" t="s">
        <v>118</v>
      </c>
      <c r="C80" s="16" t="s">
        <v>20</v>
      </c>
      <c r="D80" s="12">
        <v>12.1842049952</v>
      </c>
      <c r="E80" s="18">
        <v>2.4653093699999999</v>
      </c>
      <c r="F80" s="10">
        <f t="shared" si="1"/>
        <v>-9.7188956252000001</v>
      </c>
      <c r="G80" s="11">
        <f t="shared" si="0"/>
        <v>-0.79766350197068947</v>
      </c>
      <c r="H80" s="11" t="s">
        <v>21</v>
      </c>
    </row>
    <row r="81" spans="1:8" s="34" customFormat="1" x14ac:dyDescent="0.25">
      <c r="A81" s="35" t="s">
        <v>119</v>
      </c>
      <c r="B81" s="39" t="s">
        <v>120</v>
      </c>
      <c r="C81" s="16" t="s">
        <v>20</v>
      </c>
      <c r="D81" s="12">
        <v>703.53164085331821</v>
      </c>
      <c r="E81" s="18">
        <f t="shared" ref="E81" si="8">E78-E79-E80</f>
        <v>101.69741596999968</v>
      </c>
      <c r="F81" s="10">
        <f t="shared" si="1"/>
        <v>-601.83422488331848</v>
      </c>
      <c r="G81" s="11">
        <f t="shared" si="0"/>
        <v>-0.85544727477125238</v>
      </c>
      <c r="H81" s="45" t="s">
        <v>21</v>
      </c>
    </row>
    <row r="82" spans="1:8" s="34" customFormat="1" x14ac:dyDescent="0.25">
      <c r="A82" s="35" t="s">
        <v>121</v>
      </c>
      <c r="B82" s="41" t="s">
        <v>122</v>
      </c>
      <c r="C82" s="16" t="s">
        <v>123</v>
      </c>
      <c r="D82" s="12" t="s">
        <v>124</v>
      </c>
      <c r="E82" s="18" t="s">
        <v>124</v>
      </c>
      <c r="F82" s="18" t="s">
        <v>124</v>
      </c>
      <c r="G82" s="18" t="s">
        <v>124</v>
      </c>
      <c r="H82" s="45" t="s">
        <v>21</v>
      </c>
    </row>
    <row r="83" spans="1:8" s="34" customFormat="1" x14ac:dyDescent="0.25">
      <c r="A83" s="35" t="s">
        <v>125</v>
      </c>
      <c r="B83" s="39" t="s">
        <v>126</v>
      </c>
      <c r="C83" s="16" t="s">
        <v>20</v>
      </c>
      <c r="D83" s="12">
        <v>724.36823299899993</v>
      </c>
      <c r="E83" s="18">
        <v>114.66215167999999</v>
      </c>
      <c r="F83" s="10">
        <f t="shared" si="1"/>
        <v>-609.70608131899996</v>
      </c>
      <c r="G83" s="11">
        <f t="shared" si="0"/>
        <v>-0.84170737139413143</v>
      </c>
      <c r="H83" s="45" t="s">
        <v>21</v>
      </c>
    </row>
    <row r="84" spans="1:8" s="34" customFormat="1" x14ac:dyDescent="0.25">
      <c r="A84" s="35" t="s">
        <v>127</v>
      </c>
      <c r="B84" s="39" t="s">
        <v>128</v>
      </c>
      <c r="C84" s="16" t="s">
        <v>20</v>
      </c>
      <c r="D84" s="12">
        <v>0</v>
      </c>
      <c r="E84" s="18">
        <v>0</v>
      </c>
      <c r="F84" s="10">
        <f t="shared" si="1"/>
        <v>0</v>
      </c>
      <c r="G84" s="11">
        <v>0</v>
      </c>
      <c r="H84" s="45" t="s">
        <v>21</v>
      </c>
    </row>
    <row r="85" spans="1:8" s="34" customFormat="1" x14ac:dyDescent="0.25">
      <c r="A85" s="35" t="s">
        <v>129</v>
      </c>
      <c r="B85" s="39" t="s">
        <v>130</v>
      </c>
      <c r="C85" s="16" t="s">
        <v>20</v>
      </c>
      <c r="D85" s="12">
        <v>541.91417371</v>
      </c>
      <c r="E85" s="18">
        <v>121.837024</v>
      </c>
      <c r="F85" s="10">
        <f t="shared" si="1"/>
        <v>-420.07714971000001</v>
      </c>
      <c r="G85" s="11">
        <f t="shared" si="0"/>
        <v>-0.77517284117909069</v>
      </c>
      <c r="H85" s="45" t="s">
        <v>21</v>
      </c>
    </row>
    <row r="86" spans="1:8" s="34" customFormat="1" x14ac:dyDescent="0.25">
      <c r="A86" s="35" t="s">
        <v>131</v>
      </c>
      <c r="B86" s="36" t="s">
        <v>132</v>
      </c>
      <c r="C86" s="16" t="s">
        <v>20</v>
      </c>
      <c r="D86" s="12">
        <v>2849.618092661256</v>
      </c>
      <c r="E86" s="12">
        <f t="shared" ref="E86" si="9">E23-E38</f>
        <v>567.99689858000056</v>
      </c>
      <c r="F86" s="10">
        <f t="shared" si="1"/>
        <v>-2281.6211940812555</v>
      </c>
      <c r="G86" s="11">
        <f t="shared" si="0"/>
        <v>-0.80067613269203075</v>
      </c>
      <c r="H86" s="45" t="s">
        <v>21</v>
      </c>
    </row>
    <row r="87" spans="1:8" s="34" customFormat="1" x14ac:dyDescent="0.25">
      <c r="A87" s="35" t="s">
        <v>133</v>
      </c>
      <c r="B87" s="37" t="s">
        <v>23</v>
      </c>
      <c r="C87" s="16" t="s">
        <v>20</v>
      </c>
      <c r="D87" s="18" t="s">
        <v>21</v>
      </c>
      <c r="E87" s="18" t="s">
        <v>21</v>
      </c>
      <c r="F87" s="10" t="str">
        <f t="shared" si="1"/>
        <v>нд</v>
      </c>
      <c r="G87" s="11" t="str">
        <f t="shared" si="0"/>
        <v>нд</v>
      </c>
      <c r="H87" s="45" t="s">
        <v>21</v>
      </c>
    </row>
    <row r="88" spans="1:8" s="34" customFormat="1" ht="31.5" x14ac:dyDescent="0.25">
      <c r="A88" s="35" t="s">
        <v>134</v>
      </c>
      <c r="B88" s="40" t="s">
        <v>25</v>
      </c>
      <c r="C88" s="16" t="s">
        <v>20</v>
      </c>
      <c r="D88" s="18" t="s">
        <v>21</v>
      </c>
      <c r="E88" s="18" t="s">
        <v>21</v>
      </c>
      <c r="F88" s="10" t="str">
        <f t="shared" si="1"/>
        <v>нд</v>
      </c>
      <c r="G88" s="11" t="str">
        <f t="shared" ref="G88:G147" si="10">IF(D88="нд","нд",E88/D88-1)</f>
        <v>нд</v>
      </c>
      <c r="H88" s="45" t="s">
        <v>21</v>
      </c>
    </row>
    <row r="89" spans="1:8" s="34" customFormat="1" ht="31.5" x14ac:dyDescent="0.25">
      <c r="A89" s="35" t="s">
        <v>135</v>
      </c>
      <c r="B89" s="40" t="s">
        <v>27</v>
      </c>
      <c r="C89" s="16" t="s">
        <v>20</v>
      </c>
      <c r="D89" s="18" t="s">
        <v>21</v>
      </c>
      <c r="E89" s="18" t="s">
        <v>21</v>
      </c>
      <c r="F89" s="10" t="str">
        <f t="shared" ref="F89:G147" si="11">IF(D89="нд","нд",E89-D89)</f>
        <v>нд</v>
      </c>
      <c r="G89" s="11" t="str">
        <f t="shared" si="10"/>
        <v>нд</v>
      </c>
      <c r="H89" s="45" t="s">
        <v>21</v>
      </c>
    </row>
    <row r="90" spans="1:8" s="34" customFormat="1" ht="31.5" x14ac:dyDescent="0.25">
      <c r="A90" s="35" t="s">
        <v>136</v>
      </c>
      <c r="B90" s="40" t="s">
        <v>29</v>
      </c>
      <c r="C90" s="16" t="s">
        <v>20</v>
      </c>
      <c r="D90" s="18" t="s">
        <v>21</v>
      </c>
      <c r="E90" s="18" t="s">
        <v>21</v>
      </c>
      <c r="F90" s="10" t="str">
        <f t="shared" si="11"/>
        <v>нд</v>
      </c>
      <c r="G90" s="10" t="str">
        <f t="shared" si="11"/>
        <v>нд</v>
      </c>
      <c r="H90" s="45" t="s">
        <v>21</v>
      </c>
    </row>
    <row r="91" spans="1:8" s="34" customFormat="1" x14ac:dyDescent="0.25">
      <c r="A91" s="35" t="s">
        <v>137</v>
      </c>
      <c r="B91" s="37" t="s">
        <v>31</v>
      </c>
      <c r="C91" s="16" t="s">
        <v>20</v>
      </c>
      <c r="D91" s="18" t="s">
        <v>21</v>
      </c>
      <c r="E91" s="18" t="s">
        <v>21</v>
      </c>
      <c r="F91" s="10" t="str">
        <f t="shared" si="11"/>
        <v>нд</v>
      </c>
      <c r="G91" s="11" t="str">
        <f t="shared" si="10"/>
        <v>нд</v>
      </c>
      <c r="H91" s="45" t="s">
        <v>21</v>
      </c>
    </row>
    <row r="92" spans="1:8" s="34" customFormat="1" x14ac:dyDescent="0.25">
      <c r="A92" s="35" t="s">
        <v>138</v>
      </c>
      <c r="B92" s="37" t="s">
        <v>33</v>
      </c>
      <c r="C92" s="16" t="s">
        <v>20</v>
      </c>
      <c r="D92" s="12">
        <v>1526.0191268657491</v>
      </c>
      <c r="E92" s="12">
        <f t="shared" ref="E92:E100" si="12">E29-E44</f>
        <v>495.74807966000071</v>
      </c>
      <c r="F92" s="10">
        <f t="shared" si="11"/>
        <v>-1030.2710472057483</v>
      </c>
      <c r="G92" s="11">
        <f t="shared" si="10"/>
        <v>-0.67513639184968488</v>
      </c>
      <c r="H92" s="45" t="s">
        <v>21</v>
      </c>
    </row>
    <row r="93" spans="1:8" s="34" customFormat="1" x14ac:dyDescent="0.25">
      <c r="A93" s="35" t="s">
        <v>139</v>
      </c>
      <c r="B93" s="37" t="s">
        <v>35</v>
      </c>
      <c r="C93" s="16" t="s">
        <v>20</v>
      </c>
      <c r="D93" s="18" t="s">
        <v>21</v>
      </c>
      <c r="E93" s="18" t="s">
        <v>21</v>
      </c>
      <c r="F93" s="10" t="str">
        <f t="shared" si="11"/>
        <v>нд</v>
      </c>
      <c r="G93" s="11" t="str">
        <f t="shared" si="10"/>
        <v>нд</v>
      </c>
      <c r="H93" s="45" t="s">
        <v>21</v>
      </c>
    </row>
    <row r="94" spans="1:8" s="34" customFormat="1" x14ac:dyDescent="0.25">
      <c r="A94" s="35" t="s">
        <v>140</v>
      </c>
      <c r="B94" s="37" t="s">
        <v>37</v>
      </c>
      <c r="C94" s="16" t="s">
        <v>20</v>
      </c>
      <c r="D94" s="12">
        <v>1243.3623431911019</v>
      </c>
      <c r="E94" s="12">
        <f t="shared" si="12"/>
        <v>70.105744750000014</v>
      </c>
      <c r="F94" s="10">
        <f t="shared" si="11"/>
        <v>-1173.2565984411019</v>
      </c>
      <c r="G94" s="11">
        <f t="shared" si="10"/>
        <v>-0.94361599807657603</v>
      </c>
      <c r="H94" s="45" t="s">
        <v>21</v>
      </c>
    </row>
    <row r="95" spans="1:8" s="34" customFormat="1" x14ac:dyDescent="0.25">
      <c r="A95" s="35" t="s">
        <v>141</v>
      </c>
      <c r="B95" s="37" t="s">
        <v>39</v>
      </c>
      <c r="C95" s="16" t="s">
        <v>20</v>
      </c>
      <c r="D95" s="18" t="s">
        <v>21</v>
      </c>
      <c r="E95" s="18" t="s">
        <v>21</v>
      </c>
      <c r="F95" s="10" t="str">
        <f t="shared" si="11"/>
        <v>нд</v>
      </c>
      <c r="G95" s="11" t="str">
        <f t="shared" si="10"/>
        <v>нд</v>
      </c>
      <c r="H95" s="45" t="s">
        <v>21</v>
      </c>
    </row>
    <row r="96" spans="1:8" s="34" customFormat="1" x14ac:dyDescent="0.25">
      <c r="A96" s="35" t="s">
        <v>142</v>
      </c>
      <c r="B96" s="37" t="s">
        <v>41</v>
      </c>
      <c r="C96" s="16" t="s">
        <v>20</v>
      </c>
      <c r="D96" s="18" t="s">
        <v>21</v>
      </c>
      <c r="E96" s="18" t="s">
        <v>21</v>
      </c>
      <c r="F96" s="10" t="str">
        <f t="shared" si="11"/>
        <v>нд</v>
      </c>
      <c r="G96" s="11" t="s">
        <v>21</v>
      </c>
      <c r="H96" s="45" t="s">
        <v>21</v>
      </c>
    </row>
    <row r="97" spans="1:8" s="34" customFormat="1" ht="31.5" x14ac:dyDescent="0.25">
      <c r="A97" s="35" t="s">
        <v>143</v>
      </c>
      <c r="B97" s="38" t="s">
        <v>43</v>
      </c>
      <c r="C97" s="16" t="s">
        <v>20</v>
      </c>
      <c r="D97" s="18" t="s">
        <v>21</v>
      </c>
      <c r="E97" s="18" t="s">
        <v>21</v>
      </c>
      <c r="F97" s="10" t="str">
        <f t="shared" si="11"/>
        <v>нд</v>
      </c>
      <c r="G97" s="11" t="str">
        <f t="shared" si="10"/>
        <v>нд</v>
      </c>
      <c r="H97" s="45" t="s">
        <v>21</v>
      </c>
    </row>
    <row r="98" spans="1:8" s="34" customFormat="1" x14ac:dyDescent="0.25">
      <c r="A98" s="35" t="s">
        <v>144</v>
      </c>
      <c r="B98" s="40" t="s">
        <v>45</v>
      </c>
      <c r="C98" s="16" t="s">
        <v>20</v>
      </c>
      <c r="D98" s="18" t="s">
        <v>21</v>
      </c>
      <c r="E98" s="18" t="s">
        <v>21</v>
      </c>
      <c r="F98" s="10" t="str">
        <f t="shared" si="11"/>
        <v>нд</v>
      </c>
      <c r="G98" s="11" t="str">
        <f t="shared" si="10"/>
        <v>нд</v>
      </c>
      <c r="H98" s="45" t="s">
        <v>21</v>
      </c>
    </row>
    <row r="99" spans="1:8" s="34" customFormat="1" x14ac:dyDescent="0.25">
      <c r="A99" s="35" t="s">
        <v>145</v>
      </c>
      <c r="B99" s="39" t="s">
        <v>47</v>
      </c>
      <c r="C99" s="16" t="s">
        <v>20</v>
      </c>
      <c r="D99" s="18" t="s">
        <v>21</v>
      </c>
      <c r="E99" s="18" t="s">
        <v>21</v>
      </c>
      <c r="F99" s="10" t="str">
        <f t="shared" si="11"/>
        <v>нд</v>
      </c>
      <c r="G99" s="11" t="str">
        <f t="shared" si="10"/>
        <v>нд</v>
      </c>
      <c r="H99" s="45" t="s">
        <v>21</v>
      </c>
    </row>
    <row r="100" spans="1:8" s="34" customFormat="1" x14ac:dyDescent="0.25">
      <c r="A100" s="35" t="s">
        <v>146</v>
      </c>
      <c r="B100" s="37" t="s">
        <v>49</v>
      </c>
      <c r="C100" s="16" t="s">
        <v>20</v>
      </c>
      <c r="D100" s="12">
        <v>80.236622604405056</v>
      </c>
      <c r="E100" s="12">
        <f t="shared" si="12"/>
        <v>2.1430741699998279</v>
      </c>
      <c r="F100" s="10">
        <f t="shared" si="11"/>
        <v>-78.093548434405221</v>
      </c>
      <c r="G100" s="11">
        <v>1</v>
      </c>
      <c r="H100" s="45" t="s">
        <v>21</v>
      </c>
    </row>
    <row r="101" spans="1:8" s="34" customFormat="1" x14ac:dyDescent="0.25">
      <c r="A101" s="35" t="s">
        <v>147</v>
      </c>
      <c r="B101" s="36" t="s">
        <v>148</v>
      </c>
      <c r="C101" s="16" t="s">
        <v>20</v>
      </c>
      <c r="D101" s="12">
        <v>-245.94599235397266</v>
      </c>
      <c r="E101" s="18">
        <f t="shared" ref="E101" si="13">E102-E110</f>
        <v>-241.45663428999998</v>
      </c>
      <c r="F101" s="10">
        <f t="shared" si="11"/>
        <v>4.4893580639726736</v>
      </c>
      <c r="G101" s="11">
        <v>1</v>
      </c>
      <c r="H101" s="45" t="s">
        <v>21</v>
      </c>
    </row>
    <row r="102" spans="1:8" s="34" customFormat="1" x14ac:dyDescent="0.25">
      <c r="A102" s="35" t="s">
        <v>149</v>
      </c>
      <c r="B102" s="38" t="s">
        <v>150</v>
      </c>
      <c r="C102" s="16" t="s">
        <v>20</v>
      </c>
      <c r="D102" s="10">
        <v>559.0379512799999</v>
      </c>
      <c r="E102" s="18">
        <v>124.38582360000001</v>
      </c>
      <c r="F102" s="10">
        <f t="shared" si="11"/>
        <v>-434.65212767999992</v>
      </c>
      <c r="G102" s="11">
        <f t="shared" si="10"/>
        <v>-0.77750021565584171</v>
      </c>
      <c r="H102" s="45" t="s">
        <v>21</v>
      </c>
    </row>
    <row r="103" spans="1:8" s="34" customFormat="1" x14ac:dyDescent="0.25">
      <c r="A103" s="35" t="s">
        <v>151</v>
      </c>
      <c r="B103" s="40" t="s">
        <v>152</v>
      </c>
      <c r="C103" s="16" t="s">
        <v>20</v>
      </c>
      <c r="D103" s="12">
        <v>364.18755801999998</v>
      </c>
      <c r="E103" s="18">
        <v>0</v>
      </c>
      <c r="F103" s="10">
        <f t="shared" si="11"/>
        <v>-364.18755801999998</v>
      </c>
      <c r="G103" s="11">
        <f t="shared" si="10"/>
        <v>-1</v>
      </c>
      <c r="H103" s="45" t="s">
        <v>21</v>
      </c>
    </row>
    <row r="104" spans="1:8" s="34" customFormat="1" ht="47.25" x14ac:dyDescent="0.25">
      <c r="A104" s="35" t="s">
        <v>153</v>
      </c>
      <c r="B104" s="40" t="s">
        <v>154</v>
      </c>
      <c r="C104" s="16" t="s">
        <v>20</v>
      </c>
      <c r="D104" s="12">
        <v>19.858000000000001</v>
      </c>
      <c r="E104" s="18">
        <v>20.934732669999999</v>
      </c>
      <c r="F104" s="10">
        <f t="shared" si="11"/>
        <v>1.0767326699999984</v>
      </c>
      <c r="G104" s="11">
        <f t="shared" si="10"/>
        <v>5.4221606909054199E-2</v>
      </c>
      <c r="H104" s="45" t="s">
        <v>155</v>
      </c>
    </row>
    <row r="105" spans="1:8" s="34" customFormat="1" x14ac:dyDescent="0.25">
      <c r="A105" s="35" t="s">
        <v>156</v>
      </c>
      <c r="B105" s="40" t="s">
        <v>157</v>
      </c>
      <c r="C105" s="16" t="s">
        <v>20</v>
      </c>
      <c r="D105" s="12">
        <v>0</v>
      </c>
      <c r="E105" s="18">
        <v>3.3019904499999999</v>
      </c>
      <c r="F105" s="10">
        <f t="shared" si="11"/>
        <v>3.3019904499999999</v>
      </c>
      <c r="G105" s="11">
        <v>0</v>
      </c>
      <c r="H105" s="45" t="s">
        <v>21</v>
      </c>
    </row>
    <row r="106" spans="1:8" s="34" customFormat="1" x14ac:dyDescent="0.25">
      <c r="A106" s="35" t="s">
        <v>158</v>
      </c>
      <c r="B106" s="42" t="s">
        <v>159</v>
      </c>
      <c r="C106" s="16" t="s">
        <v>20</v>
      </c>
      <c r="D106" s="12">
        <v>0</v>
      </c>
      <c r="E106" s="18">
        <v>0.84184208999999999</v>
      </c>
      <c r="F106" s="10">
        <f t="shared" si="11"/>
        <v>0.84184208999999999</v>
      </c>
      <c r="G106" s="11">
        <v>1</v>
      </c>
      <c r="H106" s="45" t="s">
        <v>21</v>
      </c>
    </row>
    <row r="107" spans="1:8" s="34" customFormat="1" x14ac:dyDescent="0.25">
      <c r="A107" s="35" t="s">
        <v>160</v>
      </c>
      <c r="B107" s="39" t="s">
        <v>161</v>
      </c>
      <c r="C107" s="16" t="s">
        <v>20</v>
      </c>
      <c r="D107" s="12">
        <v>174.99239325999991</v>
      </c>
      <c r="E107" s="12">
        <f t="shared" ref="E107" si="14">E102-E103-E104-E105-E108-E109</f>
        <v>100.14910048</v>
      </c>
      <c r="F107" s="10">
        <f t="shared" si="11"/>
        <v>-74.843292779999913</v>
      </c>
      <c r="G107" s="11">
        <v>1</v>
      </c>
      <c r="H107" s="45" t="s">
        <v>21</v>
      </c>
    </row>
    <row r="108" spans="1:8" s="34" customFormat="1" x14ac:dyDescent="0.25">
      <c r="A108" s="35" t="s">
        <v>162</v>
      </c>
      <c r="B108" s="40" t="s">
        <v>163</v>
      </c>
      <c r="C108" s="16" t="s">
        <v>20</v>
      </c>
      <c r="D108" s="10">
        <v>0</v>
      </c>
      <c r="E108" s="18">
        <v>0</v>
      </c>
      <c r="F108" s="10">
        <f t="shared" si="11"/>
        <v>0</v>
      </c>
      <c r="G108" s="11">
        <v>0</v>
      </c>
      <c r="H108" s="45" t="s">
        <v>21</v>
      </c>
    </row>
    <row r="109" spans="1:8" s="34" customFormat="1" x14ac:dyDescent="0.25">
      <c r="A109" s="35" t="s">
        <v>164</v>
      </c>
      <c r="B109" s="40" t="s">
        <v>165</v>
      </c>
      <c r="C109" s="16" t="s">
        <v>20</v>
      </c>
      <c r="D109" s="10">
        <v>0</v>
      </c>
      <c r="E109" s="18">
        <v>0</v>
      </c>
      <c r="F109" s="10">
        <f t="shared" si="11"/>
        <v>0</v>
      </c>
      <c r="G109" s="11">
        <v>0</v>
      </c>
      <c r="H109" s="45" t="s">
        <v>21</v>
      </c>
    </row>
    <row r="110" spans="1:8" s="34" customFormat="1" x14ac:dyDescent="0.25">
      <c r="A110" s="35" t="s">
        <v>166</v>
      </c>
      <c r="B110" s="41" t="s">
        <v>114</v>
      </c>
      <c r="C110" s="16" t="s">
        <v>20</v>
      </c>
      <c r="D110" s="12">
        <v>804.98394363397256</v>
      </c>
      <c r="E110" s="18">
        <v>365.84245788999999</v>
      </c>
      <c r="F110" s="10">
        <f t="shared" si="11"/>
        <v>-439.14148574397257</v>
      </c>
      <c r="G110" s="11">
        <f t="shared" si="10"/>
        <v>-0.54552825459044296</v>
      </c>
      <c r="H110" s="45" t="s">
        <v>21</v>
      </c>
    </row>
    <row r="111" spans="1:8" s="34" customFormat="1" x14ac:dyDescent="0.25">
      <c r="A111" s="35" t="s">
        <v>167</v>
      </c>
      <c r="B111" s="39" t="s">
        <v>168</v>
      </c>
      <c r="C111" s="16" t="s">
        <v>20</v>
      </c>
      <c r="D111" s="12">
        <v>47.128330000000005</v>
      </c>
      <c r="E111" s="18">
        <v>10.697637990000002</v>
      </c>
      <c r="F111" s="10">
        <f t="shared" si="11"/>
        <v>-36.430692010000001</v>
      </c>
      <c r="G111" s="11">
        <f t="shared" si="10"/>
        <v>-0.7730104591017759</v>
      </c>
      <c r="H111" s="45" t="s">
        <v>21</v>
      </c>
    </row>
    <row r="112" spans="1:8" s="34" customFormat="1" x14ac:dyDescent="0.25">
      <c r="A112" s="35" t="s">
        <v>169</v>
      </c>
      <c r="B112" s="39" t="s">
        <v>170</v>
      </c>
      <c r="C112" s="16" t="s">
        <v>20</v>
      </c>
      <c r="D112" s="12">
        <v>569.46208417397258</v>
      </c>
      <c r="E112" s="18">
        <v>290.77489995000002</v>
      </c>
      <c r="F112" s="10">
        <f t="shared" si="11"/>
        <v>-278.68718422397257</v>
      </c>
      <c r="G112" s="11">
        <f t="shared" si="10"/>
        <v>-0.48938672471621958</v>
      </c>
      <c r="H112" s="45" t="s">
        <v>21</v>
      </c>
    </row>
    <row r="113" spans="1:8" s="34" customFormat="1" x14ac:dyDescent="0.25">
      <c r="A113" s="35" t="s">
        <v>171</v>
      </c>
      <c r="B113" s="42" t="s">
        <v>172</v>
      </c>
      <c r="C113" s="16" t="s">
        <v>20</v>
      </c>
      <c r="D113" s="12">
        <v>55.861383899999993</v>
      </c>
      <c r="E113" s="18">
        <v>15.65881046</v>
      </c>
      <c r="F113" s="10">
        <f t="shared" si="11"/>
        <v>-40.202573439999995</v>
      </c>
      <c r="G113" s="11">
        <f t="shared" si="10"/>
        <v>-0.71968452324719434</v>
      </c>
      <c r="H113" s="45" t="s">
        <v>21</v>
      </c>
    </row>
    <row r="114" spans="1:8" s="34" customFormat="1" x14ac:dyDescent="0.25">
      <c r="A114" s="35" t="s">
        <v>173</v>
      </c>
      <c r="B114" s="39" t="s">
        <v>174</v>
      </c>
      <c r="C114" s="16" t="s">
        <v>20</v>
      </c>
      <c r="D114" s="12">
        <v>0</v>
      </c>
      <c r="E114" s="18">
        <v>18.348802459999998</v>
      </c>
      <c r="F114" s="10">
        <f t="shared" si="11"/>
        <v>18.348802459999998</v>
      </c>
      <c r="G114" s="11">
        <v>0</v>
      </c>
      <c r="H114" s="45" t="s">
        <v>21</v>
      </c>
    </row>
    <row r="115" spans="1:8" s="34" customFormat="1" x14ac:dyDescent="0.25">
      <c r="A115" s="35" t="s">
        <v>175</v>
      </c>
      <c r="B115" s="42" t="s">
        <v>176</v>
      </c>
      <c r="C115" s="16" t="s">
        <v>20</v>
      </c>
      <c r="D115" s="12">
        <v>0</v>
      </c>
      <c r="E115" s="18">
        <v>13.5182901</v>
      </c>
      <c r="F115" s="10">
        <f t="shared" si="11"/>
        <v>13.5182901</v>
      </c>
      <c r="G115" s="11">
        <v>0</v>
      </c>
      <c r="H115" s="45" t="s">
        <v>21</v>
      </c>
    </row>
    <row r="116" spans="1:8" s="34" customFormat="1" x14ac:dyDescent="0.25">
      <c r="A116" s="35" t="s">
        <v>177</v>
      </c>
      <c r="B116" s="42" t="s">
        <v>178</v>
      </c>
      <c r="C116" s="16" t="s">
        <v>20</v>
      </c>
      <c r="D116" s="12">
        <v>0</v>
      </c>
      <c r="E116" s="12">
        <f t="shared" ref="E116" si="15">E114-E115</f>
        <v>4.8305123599999984</v>
      </c>
      <c r="F116" s="10">
        <f t="shared" si="11"/>
        <v>4.8305123599999984</v>
      </c>
      <c r="G116" s="11">
        <v>0</v>
      </c>
      <c r="H116" s="45" t="s">
        <v>21</v>
      </c>
    </row>
    <row r="117" spans="1:8" s="34" customFormat="1" x14ac:dyDescent="0.25">
      <c r="A117" s="35" t="s">
        <v>179</v>
      </c>
      <c r="B117" s="39" t="s">
        <v>180</v>
      </c>
      <c r="C117" s="16" t="s">
        <v>20</v>
      </c>
      <c r="D117" s="12">
        <v>188.39352945999997</v>
      </c>
      <c r="E117" s="12">
        <f>E110-E111-E112-E114-E118-E119</f>
        <v>46.021117489999995</v>
      </c>
      <c r="F117" s="10">
        <f t="shared" si="11"/>
        <v>-142.37241196999997</v>
      </c>
      <c r="G117" s="11">
        <f t="shared" si="10"/>
        <v>-0.75571816281635473</v>
      </c>
      <c r="H117" s="45" t="s">
        <v>21</v>
      </c>
    </row>
    <row r="118" spans="1:8" s="34" customFormat="1" ht="15" customHeight="1" x14ac:dyDescent="0.25">
      <c r="A118" s="35" t="s">
        <v>181</v>
      </c>
      <c r="B118" s="39" t="s">
        <v>182</v>
      </c>
      <c r="C118" s="16" t="s">
        <v>20</v>
      </c>
      <c r="D118" s="12">
        <v>0</v>
      </c>
      <c r="E118" s="18">
        <v>0</v>
      </c>
      <c r="F118" s="10">
        <f t="shared" si="11"/>
        <v>0</v>
      </c>
      <c r="G118" s="11">
        <v>0</v>
      </c>
      <c r="H118" s="45" t="s">
        <v>21</v>
      </c>
    </row>
    <row r="119" spans="1:8" s="34" customFormat="1" x14ac:dyDescent="0.25">
      <c r="A119" s="35" t="s">
        <v>183</v>
      </c>
      <c r="B119" s="39" t="s">
        <v>184</v>
      </c>
      <c r="C119" s="16" t="s">
        <v>20</v>
      </c>
      <c r="D119" s="12">
        <v>0</v>
      </c>
      <c r="E119" s="18">
        <v>0</v>
      </c>
      <c r="F119" s="10">
        <f t="shared" si="11"/>
        <v>0</v>
      </c>
      <c r="G119" s="11">
        <v>0</v>
      </c>
      <c r="H119" s="45" t="s">
        <v>21</v>
      </c>
    </row>
    <row r="120" spans="1:8" s="34" customFormat="1" x14ac:dyDescent="0.25">
      <c r="A120" s="35" t="s">
        <v>185</v>
      </c>
      <c r="B120" s="36" t="s">
        <v>186</v>
      </c>
      <c r="C120" s="16" t="s">
        <v>20</v>
      </c>
      <c r="D120" s="12">
        <v>2603.6721003072835</v>
      </c>
      <c r="E120" s="12">
        <f t="shared" ref="E120" si="16">E86+E101</f>
        <v>326.54026429000055</v>
      </c>
      <c r="F120" s="10">
        <f t="shared" si="11"/>
        <v>-2277.1318360172827</v>
      </c>
      <c r="G120" s="11">
        <f t="shared" si="10"/>
        <v>-0.87458472046020597</v>
      </c>
      <c r="H120" s="45" t="s">
        <v>21</v>
      </c>
    </row>
    <row r="121" spans="1:8" s="34" customFormat="1" x14ac:dyDescent="0.25">
      <c r="A121" s="35" t="s">
        <v>187</v>
      </c>
      <c r="B121" s="38" t="s">
        <v>23</v>
      </c>
      <c r="C121" s="16" t="s">
        <v>20</v>
      </c>
      <c r="D121" s="18" t="s">
        <v>21</v>
      </c>
      <c r="E121" s="18" t="s">
        <v>21</v>
      </c>
      <c r="F121" s="10" t="str">
        <f t="shared" si="11"/>
        <v>нд</v>
      </c>
      <c r="G121" s="11" t="str">
        <f t="shared" si="10"/>
        <v>нд</v>
      </c>
      <c r="H121" s="45" t="s">
        <v>21</v>
      </c>
    </row>
    <row r="122" spans="1:8" s="34" customFormat="1" ht="31.5" x14ac:dyDescent="0.25">
      <c r="A122" s="35" t="s">
        <v>188</v>
      </c>
      <c r="B122" s="40" t="s">
        <v>25</v>
      </c>
      <c r="C122" s="16" t="s">
        <v>20</v>
      </c>
      <c r="D122" s="18" t="s">
        <v>21</v>
      </c>
      <c r="E122" s="18" t="s">
        <v>21</v>
      </c>
      <c r="F122" s="10" t="str">
        <f t="shared" si="11"/>
        <v>нд</v>
      </c>
      <c r="G122" s="11" t="str">
        <f t="shared" si="10"/>
        <v>нд</v>
      </c>
      <c r="H122" s="45" t="s">
        <v>21</v>
      </c>
    </row>
    <row r="123" spans="1:8" s="34" customFormat="1" ht="31.5" x14ac:dyDescent="0.25">
      <c r="A123" s="35" t="s">
        <v>189</v>
      </c>
      <c r="B123" s="40" t="s">
        <v>27</v>
      </c>
      <c r="C123" s="16" t="s">
        <v>20</v>
      </c>
      <c r="D123" s="18" t="s">
        <v>21</v>
      </c>
      <c r="E123" s="18" t="s">
        <v>21</v>
      </c>
      <c r="F123" s="10" t="str">
        <f t="shared" si="11"/>
        <v>нд</v>
      </c>
      <c r="G123" s="11" t="str">
        <f t="shared" si="10"/>
        <v>нд</v>
      </c>
      <c r="H123" s="45" t="s">
        <v>21</v>
      </c>
    </row>
    <row r="124" spans="1:8" s="34" customFormat="1" ht="31.5" x14ac:dyDescent="0.25">
      <c r="A124" s="35" t="s">
        <v>190</v>
      </c>
      <c r="B124" s="40" t="s">
        <v>29</v>
      </c>
      <c r="C124" s="16" t="s">
        <v>20</v>
      </c>
      <c r="D124" s="18" t="s">
        <v>21</v>
      </c>
      <c r="E124" s="18" t="s">
        <v>21</v>
      </c>
      <c r="F124" s="10" t="str">
        <f t="shared" si="11"/>
        <v>нд</v>
      </c>
      <c r="G124" s="11" t="str">
        <f t="shared" si="10"/>
        <v>нд</v>
      </c>
      <c r="H124" s="45" t="s">
        <v>21</v>
      </c>
    </row>
    <row r="125" spans="1:8" s="34" customFormat="1" x14ac:dyDescent="0.25">
      <c r="A125" s="35" t="s">
        <v>191</v>
      </c>
      <c r="B125" s="37" t="s">
        <v>31</v>
      </c>
      <c r="C125" s="16" t="s">
        <v>20</v>
      </c>
      <c r="D125" s="18" t="s">
        <v>21</v>
      </c>
      <c r="E125" s="18" t="s">
        <v>21</v>
      </c>
      <c r="F125" s="10" t="str">
        <f t="shared" si="11"/>
        <v>нд</v>
      </c>
      <c r="G125" s="11" t="str">
        <f t="shared" si="10"/>
        <v>нд</v>
      </c>
      <c r="H125" s="45" t="s">
        <v>21</v>
      </c>
    </row>
    <row r="126" spans="1:8" s="34" customFormat="1" x14ac:dyDescent="0.25">
      <c r="A126" s="35" t="s">
        <v>192</v>
      </c>
      <c r="B126" s="37" t="s">
        <v>33</v>
      </c>
      <c r="C126" s="16" t="s">
        <v>20</v>
      </c>
      <c r="D126" s="12">
        <v>1140.6870206193789</v>
      </c>
      <c r="E126" s="18">
        <v>382.06431894309424</v>
      </c>
      <c r="F126" s="10">
        <f t="shared" si="11"/>
        <v>-758.62270167628469</v>
      </c>
      <c r="G126" s="11">
        <f t="shared" si="10"/>
        <v>-0.66505771343340259</v>
      </c>
      <c r="H126" s="45" t="s">
        <v>21</v>
      </c>
    </row>
    <row r="127" spans="1:8" s="34" customFormat="1" x14ac:dyDescent="0.25">
      <c r="A127" s="35" t="s">
        <v>193</v>
      </c>
      <c r="B127" s="37" t="s">
        <v>35</v>
      </c>
      <c r="C127" s="16" t="s">
        <v>20</v>
      </c>
      <c r="D127" s="18" t="s">
        <v>21</v>
      </c>
      <c r="E127" s="18" t="s">
        <v>21</v>
      </c>
      <c r="F127" s="10" t="str">
        <f t="shared" si="11"/>
        <v>нд</v>
      </c>
      <c r="G127" s="11" t="str">
        <f t="shared" si="10"/>
        <v>нд</v>
      </c>
      <c r="H127" s="45" t="s">
        <v>21</v>
      </c>
    </row>
    <row r="128" spans="1:8" s="34" customFormat="1" x14ac:dyDescent="0.25">
      <c r="A128" s="35" t="s">
        <v>194</v>
      </c>
      <c r="B128" s="37" t="s">
        <v>37</v>
      </c>
      <c r="C128" s="16" t="s">
        <v>20</v>
      </c>
      <c r="D128" s="12">
        <v>925.36334175863533</v>
      </c>
      <c r="E128" s="18">
        <v>46.555793670000014</v>
      </c>
      <c r="F128" s="10">
        <f t="shared" si="11"/>
        <v>-878.80754808863526</v>
      </c>
      <c r="G128" s="11">
        <f t="shared" si="10"/>
        <v>-0.9496891744365823</v>
      </c>
      <c r="H128" s="45" t="s">
        <v>21</v>
      </c>
    </row>
    <row r="129" spans="1:8" s="34" customFormat="1" x14ac:dyDescent="0.25">
      <c r="A129" s="35" t="s">
        <v>195</v>
      </c>
      <c r="B129" s="37" t="s">
        <v>39</v>
      </c>
      <c r="C129" s="16" t="s">
        <v>20</v>
      </c>
      <c r="D129" s="18" t="s">
        <v>21</v>
      </c>
      <c r="E129" s="18" t="s">
        <v>21</v>
      </c>
      <c r="F129" s="10" t="str">
        <f t="shared" si="11"/>
        <v>нд</v>
      </c>
      <c r="G129" s="11" t="str">
        <f t="shared" si="10"/>
        <v>нд</v>
      </c>
      <c r="H129" s="45" t="s">
        <v>21</v>
      </c>
    </row>
    <row r="130" spans="1:8" s="34" customFormat="1" x14ac:dyDescent="0.25">
      <c r="A130" s="35" t="s">
        <v>196</v>
      </c>
      <c r="B130" s="37" t="s">
        <v>41</v>
      </c>
      <c r="C130" s="16" t="s">
        <v>20</v>
      </c>
      <c r="D130" s="18" t="s">
        <v>21</v>
      </c>
      <c r="E130" s="18" t="s">
        <v>21</v>
      </c>
      <c r="F130" s="10" t="str">
        <f t="shared" si="11"/>
        <v>нд</v>
      </c>
      <c r="G130" s="11" t="str">
        <f t="shared" si="10"/>
        <v>нд</v>
      </c>
      <c r="H130" s="45" t="s">
        <v>21</v>
      </c>
    </row>
    <row r="131" spans="1:8" s="34" customFormat="1" ht="31.5" x14ac:dyDescent="0.25">
      <c r="A131" s="35" t="s">
        <v>197</v>
      </c>
      <c r="B131" s="38" t="s">
        <v>43</v>
      </c>
      <c r="C131" s="16" t="s">
        <v>20</v>
      </c>
      <c r="D131" s="18" t="s">
        <v>21</v>
      </c>
      <c r="E131" s="18" t="s">
        <v>21</v>
      </c>
      <c r="F131" s="10" t="str">
        <f t="shared" si="11"/>
        <v>нд</v>
      </c>
      <c r="G131" s="11" t="str">
        <f t="shared" si="10"/>
        <v>нд</v>
      </c>
      <c r="H131" s="45" t="s">
        <v>21</v>
      </c>
    </row>
    <row r="132" spans="1:8" s="34" customFormat="1" x14ac:dyDescent="0.25">
      <c r="A132" s="35" t="s">
        <v>198</v>
      </c>
      <c r="B132" s="39" t="s">
        <v>45</v>
      </c>
      <c r="C132" s="16" t="s">
        <v>20</v>
      </c>
      <c r="D132" s="18" t="s">
        <v>21</v>
      </c>
      <c r="E132" s="18" t="s">
        <v>21</v>
      </c>
      <c r="F132" s="10" t="str">
        <f t="shared" si="11"/>
        <v>нд</v>
      </c>
      <c r="G132" s="13" t="str">
        <f>IF(D132="нд","нд",E132/D132-1)</f>
        <v>нд</v>
      </c>
      <c r="H132" s="45" t="s">
        <v>21</v>
      </c>
    </row>
    <row r="133" spans="1:8" s="34" customFormat="1" x14ac:dyDescent="0.25">
      <c r="A133" s="35" t="s">
        <v>199</v>
      </c>
      <c r="B133" s="39" t="s">
        <v>47</v>
      </c>
      <c r="C133" s="16" t="s">
        <v>20</v>
      </c>
      <c r="D133" s="18" t="s">
        <v>21</v>
      </c>
      <c r="E133" s="18" t="s">
        <v>21</v>
      </c>
      <c r="F133" s="12" t="s">
        <v>21</v>
      </c>
      <c r="G133" s="12" t="s">
        <v>21</v>
      </c>
      <c r="H133" s="45" t="s">
        <v>21</v>
      </c>
    </row>
    <row r="134" spans="1:8" s="34" customFormat="1" x14ac:dyDescent="0.25">
      <c r="A134" s="35" t="s">
        <v>200</v>
      </c>
      <c r="B134" s="37" t="s">
        <v>49</v>
      </c>
      <c r="C134" s="16" t="s">
        <v>20</v>
      </c>
      <c r="D134" s="12">
        <v>537.62173792926922</v>
      </c>
      <c r="E134" s="18">
        <f t="shared" ref="E134" si="17">E120-E126-E128</f>
        <v>-102.0798483230937</v>
      </c>
      <c r="F134" s="10">
        <f t="shared" si="11"/>
        <v>-639.70158625236286</v>
      </c>
      <c r="G134" s="11">
        <f t="shared" si="10"/>
        <v>-1.1898729927035123</v>
      </c>
      <c r="H134" s="45" t="s">
        <v>21</v>
      </c>
    </row>
    <row r="135" spans="1:8" s="34" customFormat="1" x14ac:dyDescent="0.25">
      <c r="A135" s="35" t="s">
        <v>201</v>
      </c>
      <c r="B135" s="36" t="s">
        <v>202</v>
      </c>
      <c r="C135" s="16" t="s">
        <v>20</v>
      </c>
      <c r="D135" s="12">
        <v>520.7344200614574</v>
      </c>
      <c r="E135" s="18">
        <v>96.876900769999992</v>
      </c>
      <c r="F135" s="10">
        <f t="shared" si="11"/>
        <v>-423.85751929145738</v>
      </c>
      <c r="G135" s="11">
        <f t="shared" si="10"/>
        <v>-0.8139610192109703</v>
      </c>
      <c r="H135" s="45" t="s">
        <v>21</v>
      </c>
    </row>
    <row r="136" spans="1:8" s="34" customFormat="1" x14ac:dyDescent="0.25">
      <c r="A136" s="35" t="s">
        <v>203</v>
      </c>
      <c r="B136" s="37" t="s">
        <v>23</v>
      </c>
      <c r="C136" s="16" t="s">
        <v>20</v>
      </c>
      <c r="D136" s="18" t="s">
        <v>21</v>
      </c>
      <c r="E136" s="18" t="s">
        <v>21</v>
      </c>
      <c r="F136" s="10" t="str">
        <f t="shared" si="11"/>
        <v>нд</v>
      </c>
      <c r="G136" s="11" t="str">
        <f t="shared" si="10"/>
        <v>нд</v>
      </c>
      <c r="H136" s="45" t="s">
        <v>21</v>
      </c>
    </row>
    <row r="137" spans="1:8" s="34" customFormat="1" ht="31.5" x14ac:dyDescent="0.25">
      <c r="A137" s="35" t="s">
        <v>204</v>
      </c>
      <c r="B137" s="40" t="s">
        <v>25</v>
      </c>
      <c r="C137" s="16" t="s">
        <v>20</v>
      </c>
      <c r="D137" s="18" t="s">
        <v>21</v>
      </c>
      <c r="E137" s="18" t="s">
        <v>21</v>
      </c>
      <c r="F137" s="10" t="str">
        <f t="shared" si="11"/>
        <v>нд</v>
      </c>
      <c r="G137" s="11" t="str">
        <f t="shared" si="10"/>
        <v>нд</v>
      </c>
      <c r="H137" s="45" t="s">
        <v>21</v>
      </c>
    </row>
    <row r="138" spans="1:8" s="34" customFormat="1" ht="31.5" x14ac:dyDescent="0.25">
      <c r="A138" s="35" t="s">
        <v>205</v>
      </c>
      <c r="B138" s="40" t="s">
        <v>27</v>
      </c>
      <c r="C138" s="16" t="s">
        <v>20</v>
      </c>
      <c r="D138" s="18" t="s">
        <v>21</v>
      </c>
      <c r="E138" s="18" t="s">
        <v>21</v>
      </c>
      <c r="F138" s="10" t="str">
        <f t="shared" si="11"/>
        <v>нд</v>
      </c>
      <c r="G138" s="11" t="str">
        <f t="shared" si="10"/>
        <v>нд</v>
      </c>
      <c r="H138" s="45" t="s">
        <v>21</v>
      </c>
    </row>
    <row r="139" spans="1:8" s="34" customFormat="1" ht="31.5" x14ac:dyDescent="0.25">
      <c r="A139" s="35" t="s">
        <v>206</v>
      </c>
      <c r="B139" s="40" t="s">
        <v>29</v>
      </c>
      <c r="C139" s="16" t="s">
        <v>20</v>
      </c>
      <c r="D139" s="18" t="s">
        <v>21</v>
      </c>
      <c r="E139" s="18" t="s">
        <v>21</v>
      </c>
      <c r="F139" s="10" t="str">
        <f t="shared" si="11"/>
        <v>нд</v>
      </c>
      <c r="G139" s="11" t="str">
        <f t="shared" si="10"/>
        <v>нд</v>
      </c>
      <c r="H139" s="45" t="s">
        <v>21</v>
      </c>
    </row>
    <row r="140" spans="1:8" s="34" customFormat="1" x14ac:dyDescent="0.25">
      <c r="A140" s="35" t="s">
        <v>207</v>
      </c>
      <c r="B140" s="41" t="s">
        <v>208</v>
      </c>
      <c r="C140" s="16" t="s">
        <v>20</v>
      </c>
      <c r="D140" s="18" t="s">
        <v>21</v>
      </c>
      <c r="E140" s="18" t="s">
        <v>21</v>
      </c>
      <c r="F140" s="10" t="str">
        <f t="shared" si="11"/>
        <v>нд</v>
      </c>
      <c r="G140" s="11" t="str">
        <f t="shared" si="10"/>
        <v>нд</v>
      </c>
      <c r="H140" s="45" t="s">
        <v>21</v>
      </c>
    </row>
    <row r="141" spans="1:8" s="34" customFormat="1" x14ac:dyDescent="0.25">
      <c r="A141" s="35" t="s">
        <v>209</v>
      </c>
      <c r="B141" s="41" t="s">
        <v>210</v>
      </c>
      <c r="C141" s="16" t="s">
        <v>20</v>
      </c>
      <c r="D141" s="12">
        <v>228.13740412387585</v>
      </c>
      <c r="E141" s="18">
        <f t="shared" ref="E141" si="18">E126-E156</f>
        <v>96.87690077000002</v>
      </c>
      <c r="F141" s="10">
        <f t="shared" si="11"/>
        <v>-131.26050335387583</v>
      </c>
      <c r="G141" s="11">
        <f t="shared" si="10"/>
        <v>-0.57535722323991623</v>
      </c>
      <c r="H141" s="45" t="s">
        <v>21</v>
      </c>
    </row>
    <row r="142" spans="1:8" s="34" customFormat="1" x14ac:dyDescent="0.25">
      <c r="A142" s="35" t="s">
        <v>211</v>
      </c>
      <c r="B142" s="41" t="s">
        <v>212</v>
      </c>
      <c r="C142" s="16" t="s">
        <v>20</v>
      </c>
      <c r="D142" s="18" t="s">
        <v>21</v>
      </c>
      <c r="E142" s="18" t="s">
        <v>21</v>
      </c>
      <c r="F142" s="10" t="str">
        <f t="shared" si="11"/>
        <v>нд</v>
      </c>
      <c r="G142" s="11" t="str">
        <f t="shared" si="10"/>
        <v>нд</v>
      </c>
      <c r="H142" s="45" t="s">
        <v>21</v>
      </c>
    </row>
    <row r="143" spans="1:8" s="34" customFormat="1" x14ac:dyDescent="0.25">
      <c r="A143" s="35" t="s">
        <v>213</v>
      </c>
      <c r="B143" s="41" t="s">
        <v>214</v>
      </c>
      <c r="C143" s="16" t="s">
        <v>20</v>
      </c>
      <c r="D143" s="12">
        <v>185.07266835172709</v>
      </c>
      <c r="E143" s="18">
        <f t="shared" ref="E143" si="19">E128-E158</f>
        <v>0</v>
      </c>
      <c r="F143" s="10">
        <f t="shared" si="11"/>
        <v>-185.07266835172709</v>
      </c>
      <c r="G143" s="11">
        <f t="shared" si="10"/>
        <v>-1</v>
      </c>
      <c r="H143" s="45" t="s">
        <v>21</v>
      </c>
    </row>
    <row r="144" spans="1:8" s="34" customFormat="1" x14ac:dyDescent="0.25">
      <c r="A144" s="35" t="s">
        <v>215</v>
      </c>
      <c r="B144" s="41" t="s">
        <v>216</v>
      </c>
      <c r="C144" s="16" t="s">
        <v>20</v>
      </c>
      <c r="D144" s="18" t="s">
        <v>21</v>
      </c>
      <c r="E144" s="18" t="s">
        <v>21</v>
      </c>
      <c r="F144" s="10" t="str">
        <f t="shared" si="11"/>
        <v>нд</v>
      </c>
      <c r="G144" s="11" t="str">
        <f t="shared" si="10"/>
        <v>нд</v>
      </c>
      <c r="H144" s="45" t="s">
        <v>21</v>
      </c>
    </row>
    <row r="145" spans="1:8" s="34" customFormat="1" x14ac:dyDescent="0.25">
      <c r="A145" s="35" t="s">
        <v>217</v>
      </c>
      <c r="B145" s="41" t="s">
        <v>218</v>
      </c>
      <c r="C145" s="16" t="s">
        <v>20</v>
      </c>
      <c r="D145" s="18" t="s">
        <v>21</v>
      </c>
      <c r="E145" s="18" t="s">
        <v>21</v>
      </c>
      <c r="F145" s="10" t="str">
        <f t="shared" si="11"/>
        <v>нд</v>
      </c>
      <c r="G145" s="11" t="str">
        <f t="shared" si="10"/>
        <v>нд</v>
      </c>
      <c r="H145" s="45" t="s">
        <v>21</v>
      </c>
    </row>
    <row r="146" spans="1:8" s="34" customFormat="1" ht="31.5" x14ac:dyDescent="0.25">
      <c r="A146" s="35" t="s">
        <v>219</v>
      </c>
      <c r="B146" s="41" t="s">
        <v>43</v>
      </c>
      <c r="C146" s="16" t="s">
        <v>20</v>
      </c>
      <c r="D146" s="18" t="s">
        <v>21</v>
      </c>
      <c r="E146" s="18" t="s">
        <v>21</v>
      </c>
      <c r="F146" s="10" t="str">
        <f t="shared" si="11"/>
        <v>нд</v>
      </c>
      <c r="G146" s="11" t="str">
        <f t="shared" si="10"/>
        <v>нд</v>
      </c>
      <c r="H146" s="45" t="s">
        <v>21</v>
      </c>
    </row>
    <row r="147" spans="1:8" s="34" customFormat="1" x14ac:dyDescent="0.25">
      <c r="A147" s="35" t="s">
        <v>220</v>
      </c>
      <c r="B147" s="39" t="s">
        <v>221</v>
      </c>
      <c r="C147" s="16" t="s">
        <v>20</v>
      </c>
      <c r="D147" s="18" t="s">
        <v>21</v>
      </c>
      <c r="E147" s="18" t="s">
        <v>21</v>
      </c>
      <c r="F147" s="10" t="str">
        <f t="shared" si="11"/>
        <v>нд</v>
      </c>
      <c r="G147" s="11" t="str">
        <f t="shared" si="10"/>
        <v>нд</v>
      </c>
      <c r="H147" s="45" t="s">
        <v>21</v>
      </c>
    </row>
    <row r="148" spans="1:8" s="34" customFormat="1" x14ac:dyDescent="0.25">
      <c r="A148" s="35" t="s">
        <v>222</v>
      </c>
      <c r="B148" s="39" t="s">
        <v>47</v>
      </c>
      <c r="C148" s="16" t="s">
        <v>20</v>
      </c>
      <c r="D148" s="18" t="s">
        <v>21</v>
      </c>
      <c r="E148" s="18" t="s">
        <v>21</v>
      </c>
      <c r="F148" s="12" t="s">
        <v>21</v>
      </c>
      <c r="G148" s="12" t="s">
        <v>21</v>
      </c>
      <c r="H148" s="45" t="s">
        <v>21</v>
      </c>
    </row>
    <row r="149" spans="1:8" s="34" customFormat="1" x14ac:dyDescent="0.25">
      <c r="A149" s="35" t="s">
        <v>223</v>
      </c>
      <c r="B149" s="41" t="s">
        <v>224</v>
      </c>
      <c r="C149" s="16" t="s">
        <v>20</v>
      </c>
      <c r="D149" s="28">
        <v>107.52434758585446</v>
      </c>
      <c r="E149" s="18">
        <f t="shared" ref="E149" si="20">E135-E141-E143</f>
        <v>-2.8421709430404007E-14</v>
      </c>
      <c r="F149" s="10">
        <f t="shared" ref="F149:F150" si="21">IF(D149="нд","нд",E149-D149)</f>
        <v>-107.52434758585449</v>
      </c>
      <c r="G149" s="11">
        <f t="shared" ref="G149:G150" si="22">IF(D149="нд","нд",E149/D149-1)</f>
        <v>-1.0000000000000002</v>
      </c>
      <c r="H149" s="45" t="s">
        <v>21</v>
      </c>
    </row>
    <row r="150" spans="1:8" s="34" customFormat="1" x14ac:dyDescent="0.25">
      <c r="A150" s="35" t="s">
        <v>225</v>
      </c>
      <c r="B150" s="36" t="s">
        <v>226</v>
      </c>
      <c r="C150" s="16" t="s">
        <v>20</v>
      </c>
      <c r="D150" s="28">
        <v>2082.937680245826</v>
      </c>
      <c r="E150" s="18">
        <f t="shared" ref="E150" si="23">E120-E135</f>
        <v>229.66336352000056</v>
      </c>
      <c r="F150" s="10">
        <f t="shared" si="21"/>
        <v>-1853.2743167258254</v>
      </c>
      <c r="G150" s="11">
        <f t="shared" si="22"/>
        <v>-0.88974064577251488</v>
      </c>
      <c r="H150" s="45" t="s">
        <v>21</v>
      </c>
    </row>
    <row r="151" spans="1:8" s="34" customFormat="1" x14ac:dyDescent="0.25">
      <c r="A151" s="35" t="s">
        <v>227</v>
      </c>
      <c r="B151" s="37" t="s">
        <v>23</v>
      </c>
      <c r="C151" s="16" t="s">
        <v>20</v>
      </c>
      <c r="D151" s="18" t="s">
        <v>21</v>
      </c>
      <c r="E151" s="18" t="s">
        <v>21</v>
      </c>
      <c r="F151" s="12" t="s">
        <v>21</v>
      </c>
      <c r="G151" s="12" t="s">
        <v>21</v>
      </c>
      <c r="H151" s="45" t="s">
        <v>21</v>
      </c>
    </row>
    <row r="152" spans="1:8" s="34" customFormat="1" ht="31.5" x14ac:dyDescent="0.25">
      <c r="A152" s="35" t="s">
        <v>228</v>
      </c>
      <c r="B152" s="40" t="s">
        <v>25</v>
      </c>
      <c r="C152" s="16" t="s">
        <v>20</v>
      </c>
      <c r="D152" s="18" t="s">
        <v>21</v>
      </c>
      <c r="E152" s="18" t="s">
        <v>21</v>
      </c>
      <c r="F152" s="12" t="s">
        <v>21</v>
      </c>
      <c r="G152" s="12" t="s">
        <v>21</v>
      </c>
      <c r="H152" s="45" t="s">
        <v>21</v>
      </c>
    </row>
    <row r="153" spans="1:8" s="34" customFormat="1" ht="31.5" x14ac:dyDescent="0.25">
      <c r="A153" s="35" t="s">
        <v>229</v>
      </c>
      <c r="B153" s="40" t="s">
        <v>27</v>
      </c>
      <c r="C153" s="16" t="s">
        <v>20</v>
      </c>
      <c r="D153" s="18" t="s">
        <v>21</v>
      </c>
      <c r="E153" s="18" t="s">
        <v>21</v>
      </c>
      <c r="F153" s="10" t="str">
        <f t="shared" ref="F153:F158" si="24">IF(D153="нд","нд",E153-D153)</f>
        <v>нд</v>
      </c>
      <c r="G153" s="11" t="str">
        <f t="shared" ref="G153:G158" si="25">IF(D153="нд","нд",E153/D153-1)</f>
        <v>нд</v>
      </c>
      <c r="H153" s="45" t="s">
        <v>21</v>
      </c>
    </row>
    <row r="154" spans="1:8" s="34" customFormat="1" ht="31.5" x14ac:dyDescent="0.25">
      <c r="A154" s="35" t="s">
        <v>230</v>
      </c>
      <c r="B154" s="40" t="s">
        <v>29</v>
      </c>
      <c r="C154" s="16" t="s">
        <v>20</v>
      </c>
      <c r="D154" s="18" t="s">
        <v>21</v>
      </c>
      <c r="E154" s="18" t="s">
        <v>21</v>
      </c>
      <c r="F154" s="10" t="str">
        <f t="shared" si="24"/>
        <v>нд</v>
      </c>
      <c r="G154" s="11" t="str">
        <f t="shared" si="25"/>
        <v>нд</v>
      </c>
      <c r="H154" s="45" t="s">
        <v>21</v>
      </c>
    </row>
    <row r="155" spans="1:8" s="34" customFormat="1" x14ac:dyDescent="0.25">
      <c r="A155" s="35" t="s">
        <v>231</v>
      </c>
      <c r="B155" s="37" t="s">
        <v>31</v>
      </c>
      <c r="C155" s="16" t="s">
        <v>20</v>
      </c>
      <c r="D155" s="18" t="s">
        <v>21</v>
      </c>
      <c r="E155" s="18" t="s">
        <v>21</v>
      </c>
      <c r="F155" s="10" t="str">
        <f t="shared" si="24"/>
        <v>нд</v>
      </c>
      <c r="G155" s="11" t="str">
        <f t="shared" si="25"/>
        <v>нд</v>
      </c>
      <c r="H155" s="45" t="s">
        <v>21</v>
      </c>
    </row>
    <row r="156" spans="1:8" s="34" customFormat="1" x14ac:dyDescent="0.25">
      <c r="A156" s="35" t="s">
        <v>232</v>
      </c>
      <c r="B156" s="37" t="s">
        <v>33</v>
      </c>
      <c r="C156" s="16" t="s">
        <v>20</v>
      </c>
      <c r="D156" s="12">
        <v>912.54961649550307</v>
      </c>
      <c r="E156" s="18">
        <v>285.18741817309422</v>
      </c>
      <c r="F156" s="10">
        <f t="shared" si="24"/>
        <v>-627.36219832240886</v>
      </c>
      <c r="G156" s="11">
        <f t="shared" si="25"/>
        <v>-0.68748283598177418</v>
      </c>
      <c r="H156" s="45" t="s">
        <v>21</v>
      </c>
    </row>
    <row r="157" spans="1:8" s="34" customFormat="1" x14ac:dyDescent="0.25">
      <c r="A157" s="35" t="s">
        <v>233</v>
      </c>
      <c r="B157" s="37" t="s">
        <v>35</v>
      </c>
      <c r="C157" s="16" t="s">
        <v>20</v>
      </c>
      <c r="D157" s="18" t="s">
        <v>21</v>
      </c>
      <c r="E157" s="18" t="s">
        <v>21</v>
      </c>
      <c r="F157" s="10" t="str">
        <f t="shared" si="24"/>
        <v>нд</v>
      </c>
      <c r="G157" s="11" t="str">
        <f t="shared" si="25"/>
        <v>нд</v>
      </c>
      <c r="H157" s="45" t="s">
        <v>21</v>
      </c>
    </row>
    <row r="158" spans="1:8" s="34" customFormat="1" x14ac:dyDescent="0.25">
      <c r="A158" s="35" t="s">
        <v>234</v>
      </c>
      <c r="B158" s="38" t="s">
        <v>37</v>
      </c>
      <c r="C158" s="16" t="s">
        <v>20</v>
      </c>
      <c r="D158" s="10">
        <v>740.29067340690824</v>
      </c>
      <c r="E158" s="18">
        <v>46.555793670000014</v>
      </c>
      <c r="F158" s="10">
        <f t="shared" si="24"/>
        <v>-693.73487973690817</v>
      </c>
      <c r="G158" s="11">
        <f t="shared" si="25"/>
        <v>-0.93711146804572787</v>
      </c>
      <c r="H158" s="45" t="s">
        <v>21</v>
      </c>
    </row>
    <row r="159" spans="1:8" s="34" customFormat="1" x14ac:dyDescent="0.25">
      <c r="A159" s="35" t="s">
        <v>235</v>
      </c>
      <c r="B159" s="37" t="s">
        <v>39</v>
      </c>
      <c r="C159" s="16" t="s">
        <v>20</v>
      </c>
      <c r="D159" s="18" t="str">
        <f>D129</f>
        <v>нд</v>
      </c>
      <c r="E159" s="18" t="str">
        <f>E129</f>
        <v>нд</v>
      </c>
      <c r="F159" s="18" t="str">
        <f t="shared" ref="F159:G159" si="26">F129</f>
        <v>нд</v>
      </c>
      <c r="G159" s="18" t="str">
        <f t="shared" si="26"/>
        <v>нд</v>
      </c>
      <c r="H159" s="45" t="s">
        <v>21</v>
      </c>
    </row>
    <row r="160" spans="1:8" s="34" customFormat="1" x14ac:dyDescent="0.25">
      <c r="A160" s="35" t="s">
        <v>236</v>
      </c>
      <c r="B160" s="37" t="s">
        <v>41</v>
      </c>
      <c r="C160" s="16" t="s">
        <v>20</v>
      </c>
      <c r="D160" s="18" t="s">
        <v>21</v>
      </c>
      <c r="E160" s="18" t="s">
        <v>21</v>
      </c>
      <c r="F160" s="10" t="str">
        <f t="shared" ref="F160:F223" si="27">IF(D160="нд","нд",E160-D160)</f>
        <v>нд</v>
      </c>
      <c r="G160" s="11" t="str">
        <f t="shared" ref="G160:G223" si="28">IF(D160="нд","нд",E160/D160-1)</f>
        <v>нд</v>
      </c>
      <c r="H160" s="45" t="s">
        <v>21</v>
      </c>
    </row>
    <row r="161" spans="1:8" s="34" customFormat="1" ht="31.5" x14ac:dyDescent="0.25">
      <c r="A161" s="35" t="s">
        <v>237</v>
      </c>
      <c r="B161" s="38" t="s">
        <v>43</v>
      </c>
      <c r="C161" s="16" t="s">
        <v>20</v>
      </c>
      <c r="D161" s="18" t="s">
        <v>21</v>
      </c>
      <c r="E161" s="18" t="s">
        <v>21</v>
      </c>
      <c r="F161" s="10" t="str">
        <f t="shared" si="27"/>
        <v>нд</v>
      </c>
      <c r="G161" s="11" t="str">
        <f t="shared" si="28"/>
        <v>нд</v>
      </c>
      <c r="H161" s="45" t="s">
        <v>21</v>
      </c>
    </row>
    <row r="162" spans="1:8" s="34" customFormat="1" x14ac:dyDescent="0.25">
      <c r="A162" s="35" t="s">
        <v>238</v>
      </c>
      <c r="B162" s="39" t="s">
        <v>45</v>
      </c>
      <c r="C162" s="16" t="s">
        <v>20</v>
      </c>
      <c r="D162" s="18" t="s">
        <v>21</v>
      </c>
      <c r="E162" s="18" t="s">
        <v>21</v>
      </c>
      <c r="F162" s="10" t="str">
        <f t="shared" si="27"/>
        <v>нд</v>
      </c>
      <c r="G162" s="11" t="str">
        <f t="shared" si="28"/>
        <v>нд</v>
      </c>
      <c r="H162" s="45" t="s">
        <v>21</v>
      </c>
    </row>
    <row r="163" spans="1:8" s="34" customFormat="1" x14ac:dyDescent="0.25">
      <c r="A163" s="35" t="s">
        <v>239</v>
      </c>
      <c r="B163" s="39" t="s">
        <v>47</v>
      </c>
      <c r="C163" s="16" t="s">
        <v>20</v>
      </c>
      <c r="D163" s="18" t="s">
        <v>21</v>
      </c>
      <c r="E163" s="18" t="s">
        <v>21</v>
      </c>
      <c r="F163" s="10" t="str">
        <f t="shared" si="27"/>
        <v>нд</v>
      </c>
      <c r="G163" s="11" t="str">
        <f t="shared" si="28"/>
        <v>нд</v>
      </c>
      <c r="H163" s="45" t="s">
        <v>21</v>
      </c>
    </row>
    <row r="164" spans="1:8" s="34" customFormat="1" x14ac:dyDescent="0.25">
      <c r="A164" s="35" t="s">
        <v>240</v>
      </c>
      <c r="B164" s="37" t="s">
        <v>49</v>
      </c>
      <c r="C164" s="16" t="s">
        <v>20</v>
      </c>
      <c r="D164" s="12">
        <v>430.09739034341476</v>
      </c>
      <c r="E164" s="18">
        <f t="shared" ref="E164" si="29">E150-E156-E158</f>
        <v>-102.07984832309367</v>
      </c>
      <c r="F164" s="14">
        <f t="shared" si="27"/>
        <v>-532.1772386665084</v>
      </c>
      <c r="G164" s="11">
        <f t="shared" si="28"/>
        <v>-1.2373412408793905</v>
      </c>
      <c r="H164" s="45" t="s">
        <v>21</v>
      </c>
    </row>
    <row r="165" spans="1:8" s="34" customFormat="1" x14ac:dyDescent="0.25">
      <c r="A165" s="35" t="s">
        <v>241</v>
      </c>
      <c r="B165" s="36" t="s">
        <v>242</v>
      </c>
      <c r="C165" s="16" t="s">
        <v>20</v>
      </c>
      <c r="D165" s="12">
        <v>2082.937680245826</v>
      </c>
      <c r="E165" s="18">
        <f t="shared" ref="E165" si="30">SUM(E166:E169)</f>
        <v>229.66336352000056</v>
      </c>
      <c r="F165" s="15">
        <f t="shared" si="27"/>
        <v>-1853.2743167258254</v>
      </c>
      <c r="G165" s="11">
        <f t="shared" si="28"/>
        <v>-0.88974064577251488</v>
      </c>
      <c r="H165" s="45" t="s">
        <v>21</v>
      </c>
    </row>
    <row r="166" spans="1:8" s="34" customFormat="1" x14ac:dyDescent="0.25">
      <c r="A166" s="35" t="s">
        <v>243</v>
      </c>
      <c r="B166" s="41" t="s">
        <v>244</v>
      </c>
      <c r="C166" s="16" t="s">
        <v>20</v>
      </c>
      <c r="D166" s="44">
        <v>941.86953358000005</v>
      </c>
      <c r="E166" s="18">
        <v>0</v>
      </c>
      <c r="F166" s="15">
        <f t="shared" si="27"/>
        <v>-941.86953358000005</v>
      </c>
      <c r="G166" s="11">
        <f t="shared" si="28"/>
        <v>-1</v>
      </c>
      <c r="H166" s="45" t="s">
        <v>21</v>
      </c>
    </row>
    <row r="167" spans="1:8" s="34" customFormat="1" x14ac:dyDescent="0.25">
      <c r="A167" s="35" t="s">
        <v>245</v>
      </c>
      <c r="B167" s="41" t="s">
        <v>246</v>
      </c>
      <c r="C167" s="16" t="s">
        <v>20</v>
      </c>
      <c r="D167" s="12">
        <v>104.14688401229149</v>
      </c>
      <c r="E167" s="18">
        <v>0</v>
      </c>
      <c r="F167" s="10">
        <f t="shared" si="27"/>
        <v>-104.14688401229149</v>
      </c>
      <c r="G167" s="11">
        <f t="shared" si="28"/>
        <v>-1</v>
      </c>
      <c r="H167" s="45" t="s">
        <v>21</v>
      </c>
    </row>
    <row r="168" spans="1:8" s="34" customFormat="1" x14ac:dyDescent="0.25">
      <c r="A168" s="35" t="s">
        <v>247</v>
      </c>
      <c r="B168" s="41" t="s">
        <v>248</v>
      </c>
      <c r="C168" s="16" t="s">
        <v>20</v>
      </c>
      <c r="D168" s="28">
        <v>687.03823388263788</v>
      </c>
      <c r="E168" s="18">
        <v>0</v>
      </c>
      <c r="F168" s="14">
        <f t="shared" si="27"/>
        <v>-687.03823388263788</v>
      </c>
      <c r="G168" s="10">
        <f t="shared" si="28"/>
        <v>-1</v>
      </c>
      <c r="H168" s="45" t="s">
        <v>21</v>
      </c>
    </row>
    <row r="169" spans="1:8" s="34" customFormat="1" ht="18" customHeight="1" x14ac:dyDescent="0.25">
      <c r="A169" s="35" t="s">
        <v>249</v>
      </c>
      <c r="B169" s="41" t="s">
        <v>250</v>
      </c>
      <c r="C169" s="16" t="s">
        <v>20</v>
      </c>
      <c r="D169" s="28">
        <v>349.88302877089643</v>
      </c>
      <c r="E169" s="18">
        <f>E150-E166-E167-E168</f>
        <v>229.66336352000056</v>
      </c>
      <c r="F169" s="14">
        <f t="shared" si="27"/>
        <v>-120.21966525089587</v>
      </c>
      <c r="G169" s="10">
        <f t="shared" si="28"/>
        <v>-0.34359959004932406</v>
      </c>
      <c r="H169" s="45" t="s">
        <v>21</v>
      </c>
    </row>
    <row r="170" spans="1:8" s="34" customFormat="1" ht="18" customHeight="1" x14ac:dyDescent="0.25">
      <c r="A170" s="35" t="s">
        <v>251</v>
      </c>
      <c r="B170" s="36" t="s">
        <v>122</v>
      </c>
      <c r="C170" s="16" t="s">
        <v>123</v>
      </c>
      <c r="D170" s="28" t="s">
        <v>124</v>
      </c>
      <c r="E170" s="18" t="s">
        <v>124</v>
      </c>
      <c r="F170" s="18" t="s">
        <v>124</v>
      </c>
      <c r="G170" s="18" t="s">
        <v>124</v>
      </c>
      <c r="H170" s="45" t="s">
        <v>21</v>
      </c>
    </row>
    <row r="171" spans="1:8" s="34" customFormat="1" ht="37.5" customHeight="1" x14ac:dyDescent="0.25">
      <c r="A171" s="35" t="s">
        <v>252</v>
      </c>
      <c r="B171" s="41" t="s">
        <v>253</v>
      </c>
      <c r="C171" s="16" t="s">
        <v>20</v>
      </c>
      <c r="D171" s="28">
        <v>5424.3290083268894</v>
      </c>
      <c r="E171" s="18">
        <f t="shared" ref="E171" si="31">E120+E112+E69</f>
        <v>1077.5611365600005</v>
      </c>
      <c r="F171" s="14">
        <f t="shared" si="27"/>
        <v>-4346.7678717668887</v>
      </c>
      <c r="G171" s="10">
        <f t="shared" si="28"/>
        <v>-0.8013466486074432</v>
      </c>
      <c r="H171" s="45" t="s">
        <v>21</v>
      </c>
    </row>
    <row r="172" spans="1:8" s="34" customFormat="1" ht="18" customHeight="1" x14ac:dyDescent="0.25">
      <c r="A172" s="35" t="s">
        <v>254</v>
      </c>
      <c r="B172" s="41" t="s">
        <v>255</v>
      </c>
      <c r="C172" s="16" t="s">
        <v>20</v>
      </c>
      <c r="D172" s="12">
        <v>5332.1934669295151</v>
      </c>
      <c r="E172" s="18">
        <v>4341.5190000000002</v>
      </c>
      <c r="F172" s="14">
        <f t="shared" si="27"/>
        <v>-990.67446692951489</v>
      </c>
      <c r="G172" s="10">
        <f t="shared" si="28"/>
        <v>-0.18579117075809781</v>
      </c>
      <c r="H172" s="45" t="s">
        <v>21</v>
      </c>
    </row>
    <row r="173" spans="1:8" s="34" customFormat="1" ht="46.5" customHeight="1" x14ac:dyDescent="0.25">
      <c r="A173" s="35" t="s">
        <v>256</v>
      </c>
      <c r="B173" s="40" t="s">
        <v>257</v>
      </c>
      <c r="C173" s="16" t="s">
        <v>20</v>
      </c>
      <c r="D173" s="12">
        <v>2682.1934663395155</v>
      </c>
      <c r="E173" s="18">
        <v>4341.5190000000002</v>
      </c>
      <c r="F173" s="12">
        <f t="shared" si="27"/>
        <v>1659.3255336604848</v>
      </c>
      <c r="G173" s="11">
        <f t="shared" si="28"/>
        <v>0.6186449838478747</v>
      </c>
      <c r="H173" s="45" t="s">
        <v>21</v>
      </c>
    </row>
    <row r="174" spans="1:8" s="34" customFormat="1" ht="56.25" customHeight="1" x14ac:dyDescent="0.25">
      <c r="A174" s="35" t="s">
        <v>258</v>
      </c>
      <c r="B174" s="41" t="s">
        <v>259</v>
      </c>
      <c r="C174" s="16" t="s">
        <v>20</v>
      </c>
      <c r="D174" s="12">
        <v>5905.2084530714828</v>
      </c>
      <c r="E174" s="18">
        <v>4339.0749999999998</v>
      </c>
      <c r="F174" s="14">
        <f t="shared" si="27"/>
        <v>-1566.133453071483</v>
      </c>
      <c r="G174" s="10">
        <f t="shared" si="28"/>
        <v>-0.26521222163747471</v>
      </c>
      <c r="H174" s="45" t="s">
        <v>260</v>
      </c>
    </row>
    <row r="175" spans="1:8" s="34" customFormat="1" ht="48.75" customHeight="1" x14ac:dyDescent="0.25">
      <c r="A175" s="35" t="s">
        <v>261</v>
      </c>
      <c r="B175" s="40" t="s">
        <v>262</v>
      </c>
      <c r="C175" s="16" t="s">
        <v>20</v>
      </c>
      <c r="D175" s="12">
        <v>650.99276142148278</v>
      </c>
      <c r="E175" s="18">
        <v>4339.0749999999998</v>
      </c>
      <c r="F175" s="12">
        <f t="shared" si="27"/>
        <v>3688.0822385785168</v>
      </c>
      <c r="G175" s="11">
        <f t="shared" si="28"/>
        <v>5.6653198885427889</v>
      </c>
      <c r="H175" s="45" t="s">
        <v>263</v>
      </c>
    </row>
    <row r="176" spans="1:8" s="34" customFormat="1" ht="31.5" x14ac:dyDescent="0.25">
      <c r="A176" s="35" t="s">
        <v>264</v>
      </c>
      <c r="B176" s="41" t="s">
        <v>265</v>
      </c>
      <c r="C176" s="16" t="s">
        <v>123</v>
      </c>
      <c r="D176" s="12">
        <v>1.0886523372764438</v>
      </c>
      <c r="E176" s="18">
        <f t="shared" ref="E176" si="32">E174/E171</f>
        <v>4.0267552835582361</v>
      </c>
      <c r="F176" s="12">
        <f t="shared" si="27"/>
        <v>2.9381029462817922</v>
      </c>
      <c r="G176" s="11">
        <v>0</v>
      </c>
      <c r="H176" s="45" t="s">
        <v>21</v>
      </c>
    </row>
    <row r="177" spans="1:8" s="34" customFormat="1" ht="18.75" x14ac:dyDescent="0.25">
      <c r="A177" s="82" t="s">
        <v>266</v>
      </c>
      <c r="B177" s="83"/>
      <c r="C177" s="83"/>
      <c r="D177" s="83"/>
      <c r="E177" s="83"/>
      <c r="F177" s="83"/>
      <c r="G177" s="83"/>
      <c r="H177" s="84"/>
    </row>
    <row r="178" spans="1:8" s="34" customFormat="1" ht="22.9" customHeight="1" x14ac:dyDescent="0.25">
      <c r="A178" s="35" t="s">
        <v>267</v>
      </c>
      <c r="B178" s="36" t="s">
        <v>268</v>
      </c>
      <c r="C178" s="16" t="s">
        <v>20</v>
      </c>
      <c r="D178" s="12">
        <v>14428.755739288126</v>
      </c>
      <c r="E178" s="12">
        <v>4491.7462445000001</v>
      </c>
      <c r="F178" s="14">
        <f t="shared" si="27"/>
        <v>-9937.0094947881262</v>
      </c>
      <c r="G178" s="11">
        <f t="shared" si="28"/>
        <v>-0.68869483095694783</v>
      </c>
      <c r="H178" s="45" t="s">
        <v>21</v>
      </c>
    </row>
    <row r="179" spans="1:8" s="34" customFormat="1" x14ac:dyDescent="0.25">
      <c r="A179" s="35" t="s">
        <v>269</v>
      </c>
      <c r="B179" s="37" t="s">
        <v>23</v>
      </c>
      <c r="C179" s="16" t="s">
        <v>20</v>
      </c>
      <c r="D179" s="18" t="s">
        <v>21</v>
      </c>
      <c r="E179" s="18" t="s">
        <v>21</v>
      </c>
      <c r="F179" s="10" t="s">
        <v>21</v>
      </c>
      <c r="G179" s="10" t="s">
        <v>21</v>
      </c>
      <c r="H179" s="45" t="s">
        <v>21</v>
      </c>
    </row>
    <row r="180" spans="1:8" s="34" customFormat="1" ht="31.5" x14ac:dyDescent="0.25">
      <c r="A180" s="35" t="s">
        <v>270</v>
      </c>
      <c r="B180" s="40" t="s">
        <v>25</v>
      </c>
      <c r="C180" s="16" t="s">
        <v>20</v>
      </c>
      <c r="D180" s="18" t="s">
        <v>21</v>
      </c>
      <c r="E180" s="18" t="s">
        <v>21</v>
      </c>
      <c r="F180" s="10" t="s">
        <v>21</v>
      </c>
      <c r="G180" s="10" t="s">
        <v>21</v>
      </c>
      <c r="H180" s="45" t="s">
        <v>21</v>
      </c>
    </row>
    <row r="181" spans="1:8" s="34" customFormat="1" ht="31.5" x14ac:dyDescent="0.25">
      <c r="A181" s="35" t="s">
        <v>271</v>
      </c>
      <c r="B181" s="40" t="s">
        <v>27</v>
      </c>
      <c r="C181" s="16" t="s">
        <v>20</v>
      </c>
      <c r="D181" s="18" t="s">
        <v>21</v>
      </c>
      <c r="E181" s="18" t="s">
        <v>21</v>
      </c>
      <c r="F181" s="10" t="s">
        <v>21</v>
      </c>
      <c r="G181" s="10" t="s">
        <v>21</v>
      </c>
      <c r="H181" s="45" t="s">
        <v>21</v>
      </c>
    </row>
    <row r="182" spans="1:8" s="34" customFormat="1" ht="31.5" x14ac:dyDescent="0.25">
      <c r="A182" s="35" t="s">
        <v>272</v>
      </c>
      <c r="B182" s="40" t="s">
        <v>29</v>
      </c>
      <c r="C182" s="16" t="s">
        <v>20</v>
      </c>
      <c r="D182" s="18" t="s">
        <v>21</v>
      </c>
      <c r="E182" s="18" t="s">
        <v>21</v>
      </c>
      <c r="F182" s="10" t="s">
        <v>21</v>
      </c>
      <c r="G182" s="10" t="s">
        <v>21</v>
      </c>
      <c r="H182" s="45" t="s">
        <v>21</v>
      </c>
    </row>
    <row r="183" spans="1:8" s="34" customFormat="1" x14ac:dyDescent="0.25">
      <c r="A183" s="35" t="s">
        <v>273</v>
      </c>
      <c r="B183" s="37" t="s">
        <v>31</v>
      </c>
      <c r="C183" s="16" t="s">
        <v>20</v>
      </c>
      <c r="D183" s="18" t="s">
        <v>21</v>
      </c>
      <c r="E183" s="18" t="s">
        <v>21</v>
      </c>
      <c r="F183" s="10" t="s">
        <v>21</v>
      </c>
      <c r="G183" s="10" t="s">
        <v>21</v>
      </c>
      <c r="H183" s="45" t="s">
        <v>21</v>
      </c>
    </row>
    <row r="184" spans="1:8" s="34" customFormat="1" x14ac:dyDescent="0.25">
      <c r="A184" s="35" t="s">
        <v>274</v>
      </c>
      <c r="B184" s="37" t="s">
        <v>33</v>
      </c>
      <c r="C184" s="16" t="s">
        <v>20</v>
      </c>
      <c r="D184" s="12">
        <v>13098.881431680426</v>
      </c>
      <c r="E184" s="12">
        <v>3719.8470000000002</v>
      </c>
      <c r="F184" s="10">
        <f t="shared" si="27"/>
        <v>-9379.0344316804258</v>
      </c>
      <c r="G184" s="11">
        <f t="shared" si="28"/>
        <v>-0.71601796539639417</v>
      </c>
      <c r="H184" s="45" t="s">
        <v>21</v>
      </c>
    </row>
    <row r="185" spans="1:8" s="34" customFormat="1" x14ac:dyDescent="0.25">
      <c r="A185" s="35" t="s">
        <v>275</v>
      </c>
      <c r="B185" s="37" t="s">
        <v>35</v>
      </c>
      <c r="C185" s="16" t="s">
        <v>20</v>
      </c>
      <c r="D185" s="18" t="s">
        <v>21</v>
      </c>
      <c r="E185" s="18" t="s">
        <v>21</v>
      </c>
      <c r="F185" s="10" t="s">
        <v>21</v>
      </c>
      <c r="G185" s="10" t="s">
        <v>21</v>
      </c>
      <c r="H185" s="45" t="s">
        <v>21</v>
      </c>
    </row>
    <row r="186" spans="1:8" s="34" customFormat="1" x14ac:dyDescent="0.25">
      <c r="A186" s="35" t="s">
        <v>276</v>
      </c>
      <c r="B186" s="37" t="s">
        <v>37</v>
      </c>
      <c r="C186" s="16" t="s">
        <v>20</v>
      </c>
      <c r="D186" s="12">
        <v>718.85682868000004</v>
      </c>
      <c r="E186" s="12">
        <v>442.04324449999996</v>
      </c>
      <c r="F186" s="10">
        <f t="shared" si="27"/>
        <v>-276.81358418000008</v>
      </c>
      <c r="G186" s="11">
        <f t="shared" si="28"/>
        <v>-0.38507470908817643</v>
      </c>
      <c r="H186" s="45" t="s">
        <v>21</v>
      </c>
    </row>
    <row r="187" spans="1:8" s="34" customFormat="1" x14ac:dyDescent="0.25">
      <c r="A187" s="35" t="s">
        <v>277</v>
      </c>
      <c r="B187" s="37" t="s">
        <v>39</v>
      </c>
      <c r="C187" s="16" t="s">
        <v>20</v>
      </c>
      <c r="D187" s="12">
        <v>0</v>
      </c>
      <c r="E187" s="12">
        <v>0</v>
      </c>
      <c r="F187" s="10" t="s">
        <v>21</v>
      </c>
      <c r="G187" s="10" t="s">
        <v>21</v>
      </c>
      <c r="H187" s="45" t="s">
        <v>21</v>
      </c>
    </row>
    <row r="188" spans="1:8" s="34" customFormat="1" x14ac:dyDescent="0.25">
      <c r="A188" s="35" t="s">
        <v>278</v>
      </c>
      <c r="B188" s="37" t="s">
        <v>41</v>
      </c>
      <c r="C188" s="16" t="s">
        <v>20</v>
      </c>
      <c r="D188" s="18" t="s">
        <v>21</v>
      </c>
      <c r="E188" s="18" t="s">
        <v>21</v>
      </c>
      <c r="F188" s="10" t="s">
        <v>21</v>
      </c>
      <c r="G188" s="10" t="s">
        <v>21</v>
      </c>
      <c r="H188" s="45" t="s">
        <v>21</v>
      </c>
    </row>
    <row r="189" spans="1:8" s="34" customFormat="1" ht="31.5" x14ac:dyDescent="0.25">
      <c r="A189" s="35" t="s">
        <v>279</v>
      </c>
      <c r="B189" s="38" t="s">
        <v>43</v>
      </c>
      <c r="C189" s="16" t="s">
        <v>20</v>
      </c>
      <c r="D189" s="18" t="s">
        <v>21</v>
      </c>
      <c r="E189" s="18" t="s">
        <v>21</v>
      </c>
      <c r="F189" s="10" t="s">
        <v>21</v>
      </c>
      <c r="G189" s="10" t="s">
        <v>21</v>
      </c>
      <c r="H189" s="45" t="s">
        <v>21</v>
      </c>
    </row>
    <row r="190" spans="1:8" s="34" customFormat="1" x14ac:dyDescent="0.25">
      <c r="A190" s="35" t="s">
        <v>280</v>
      </c>
      <c r="B190" s="39" t="s">
        <v>45</v>
      </c>
      <c r="C190" s="16" t="s">
        <v>20</v>
      </c>
      <c r="D190" s="18" t="s">
        <v>21</v>
      </c>
      <c r="E190" s="18" t="s">
        <v>21</v>
      </c>
      <c r="F190" s="10" t="s">
        <v>21</v>
      </c>
      <c r="G190" s="10" t="s">
        <v>21</v>
      </c>
      <c r="H190" s="45" t="s">
        <v>21</v>
      </c>
    </row>
    <row r="191" spans="1:8" s="34" customFormat="1" x14ac:dyDescent="0.25">
      <c r="A191" s="35" t="s">
        <v>281</v>
      </c>
      <c r="B191" s="39" t="s">
        <v>47</v>
      </c>
      <c r="C191" s="16" t="s">
        <v>20</v>
      </c>
      <c r="D191" s="18" t="s">
        <v>21</v>
      </c>
      <c r="E191" s="18" t="s">
        <v>21</v>
      </c>
      <c r="F191" s="10" t="s">
        <v>21</v>
      </c>
      <c r="G191" s="10" t="s">
        <v>21</v>
      </c>
      <c r="H191" s="45" t="s">
        <v>21</v>
      </c>
    </row>
    <row r="192" spans="1:8" s="34" customFormat="1" ht="31.5" x14ac:dyDescent="0.25">
      <c r="A192" s="35" t="s">
        <v>282</v>
      </c>
      <c r="B192" s="41" t="s">
        <v>283</v>
      </c>
      <c r="C192" s="16" t="s">
        <v>20</v>
      </c>
      <c r="D192" s="18" t="s">
        <v>21</v>
      </c>
      <c r="E192" s="18" t="s">
        <v>21</v>
      </c>
      <c r="F192" s="10" t="s">
        <v>21</v>
      </c>
      <c r="G192" s="10" t="s">
        <v>21</v>
      </c>
      <c r="H192" s="45" t="s">
        <v>21</v>
      </c>
    </row>
    <row r="193" spans="1:8" s="34" customFormat="1" x14ac:dyDescent="0.25">
      <c r="A193" s="35" t="s">
        <v>284</v>
      </c>
      <c r="B193" s="40" t="s">
        <v>285</v>
      </c>
      <c r="C193" s="16" t="s">
        <v>20</v>
      </c>
      <c r="D193" s="18" t="s">
        <v>21</v>
      </c>
      <c r="E193" s="18" t="s">
        <v>21</v>
      </c>
      <c r="F193" s="10" t="s">
        <v>21</v>
      </c>
      <c r="G193" s="10" t="s">
        <v>21</v>
      </c>
      <c r="H193" s="45" t="s">
        <v>21</v>
      </c>
    </row>
    <row r="194" spans="1:8" s="34" customFormat="1" x14ac:dyDescent="0.25">
      <c r="A194" s="35" t="s">
        <v>286</v>
      </c>
      <c r="B194" s="40" t="s">
        <v>287</v>
      </c>
      <c r="C194" s="16" t="s">
        <v>20</v>
      </c>
      <c r="D194" s="18" t="s">
        <v>21</v>
      </c>
      <c r="E194" s="18" t="s">
        <v>21</v>
      </c>
      <c r="F194" s="10" t="s">
        <v>21</v>
      </c>
      <c r="G194" s="11" t="s">
        <v>21</v>
      </c>
      <c r="H194" s="45" t="s">
        <v>21</v>
      </c>
    </row>
    <row r="195" spans="1:8" s="34" customFormat="1" x14ac:dyDescent="0.25">
      <c r="A195" s="35" t="s">
        <v>288</v>
      </c>
      <c r="B195" s="37" t="s">
        <v>49</v>
      </c>
      <c r="C195" s="16" t="s">
        <v>20</v>
      </c>
      <c r="D195" s="12">
        <v>611.01747892770072</v>
      </c>
      <c r="E195" s="46">
        <f t="shared" ref="E195" si="33">E178-E184-E186-E187</f>
        <v>329.85599999999994</v>
      </c>
      <c r="F195" s="10">
        <f t="shared" si="27"/>
        <v>-281.16147892770078</v>
      </c>
      <c r="G195" s="11">
        <f t="shared" si="28"/>
        <v>-0.46015292299186339</v>
      </c>
      <c r="H195" s="45" t="s">
        <v>21</v>
      </c>
    </row>
    <row r="196" spans="1:8" s="34" customFormat="1" x14ac:dyDescent="0.25">
      <c r="A196" s="35" t="s">
        <v>289</v>
      </c>
      <c r="B196" s="36" t="s">
        <v>290</v>
      </c>
      <c r="C196" s="16" t="s">
        <v>20</v>
      </c>
      <c r="D196" s="12">
        <v>10369.616534370974</v>
      </c>
      <c r="E196" s="12">
        <v>2729.9340000000002</v>
      </c>
      <c r="F196" s="10">
        <f t="shared" si="27"/>
        <v>-7639.6825343709743</v>
      </c>
      <c r="G196" s="11">
        <f t="shared" si="28"/>
        <v>-0.73673722736502345</v>
      </c>
      <c r="H196" s="45" t="s">
        <v>21</v>
      </c>
    </row>
    <row r="197" spans="1:8" s="34" customFormat="1" x14ac:dyDescent="0.25">
      <c r="A197" s="35" t="s">
        <v>291</v>
      </c>
      <c r="B197" s="41" t="s">
        <v>292</v>
      </c>
      <c r="C197" s="16" t="s">
        <v>20</v>
      </c>
      <c r="D197" s="18" t="s">
        <v>21</v>
      </c>
      <c r="E197" s="18" t="s">
        <v>21</v>
      </c>
      <c r="F197" s="10" t="s">
        <v>21</v>
      </c>
      <c r="G197" s="11" t="s">
        <v>21</v>
      </c>
      <c r="H197" s="45" t="s">
        <v>21</v>
      </c>
    </row>
    <row r="198" spans="1:8" s="34" customFormat="1" x14ac:dyDescent="0.25">
      <c r="A198" s="35" t="s">
        <v>293</v>
      </c>
      <c r="B198" s="41" t="s">
        <v>294</v>
      </c>
      <c r="C198" s="16" t="s">
        <v>20</v>
      </c>
      <c r="D198" s="12">
        <v>2888.1275765300002</v>
      </c>
      <c r="E198" s="46">
        <f t="shared" ref="E198" si="34">E200+E201</f>
        <v>848.76700000000005</v>
      </c>
      <c r="F198" s="10">
        <f t="shared" si="27"/>
        <v>-2039.3605765300001</v>
      </c>
      <c r="G198" s="11">
        <f t="shared" si="28"/>
        <v>-0.70611859154097045</v>
      </c>
      <c r="H198" s="45" t="s">
        <v>21</v>
      </c>
    </row>
    <row r="199" spans="1:8" s="34" customFormat="1" x14ac:dyDescent="0.25">
      <c r="A199" s="35" t="s">
        <v>295</v>
      </c>
      <c r="B199" s="40" t="s">
        <v>296</v>
      </c>
      <c r="C199" s="16" t="s">
        <v>20</v>
      </c>
      <c r="D199" s="18" t="s">
        <v>21</v>
      </c>
      <c r="E199" s="18" t="s">
        <v>21</v>
      </c>
      <c r="F199" s="10" t="s">
        <v>21</v>
      </c>
      <c r="G199" s="11" t="s">
        <v>21</v>
      </c>
      <c r="H199" s="45" t="s">
        <v>21</v>
      </c>
    </row>
    <row r="200" spans="1:8" s="34" customFormat="1" x14ac:dyDescent="0.25">
      <c r="A200" s="35" t="s">
        <v>297</v>
      </c>
      <c r="B200" s="40" t="s">
        <v>298</v>
      </c>
      <c r="C200" s="16" t="s">
        <v>20</v>
      </c>
      <c r="D200" s="12">
        <v>0</v>
      </c>
      <c r="E200" s="46">
        <v>0</v>
      </c>
      <c r="F200" s="10" t="s">
        <v>21</v>
      </c>
      <c r="G200" s="11" t="s">
        <v>21</v>
      </c>
      <c r="H200" s="45" t="s">
        <v>21</v>
      </c>
    </row>
    <row r="201" spans="1:8" s="34" customFormat="1" x14ac:dyDescent="0.25">
      <c r="A201" s="35" t="s">
        <v>299</v>
      </c>
      <c r="B201" s="40" t="s">
        <v>300</v>
      </c>
      <c r="C201" s="16" t="s">
        <v>20</v>
      </c>
      <c r="D201" s="12">
        <v>2888.1275765300002</v>
      </c>
      <c r="E201" s="46">
        <v>848.76700000000005</v>
      </c>
      <c r="F201" s="10">
        <f t="shared" si="27"/>
        <v>-2039.3605765300001</v>
      </c>
      <c r="G201" s="11">
        <f t="shared" si="28"/>
        <v>-0.70611859154097045</v>
      </c>
      <c r="H201" s="45" t="s">
        <v>21</v>
      </c>
    </row>
    <row r="202" spans="1:8" s="34" customFormat="1" ht="31.5" x14ac:dyDescent="0.25">
      <c r="A202" s="35" t="s">
        <v>301</v>
      </c>
      <c r="B202" s="41" t="s">
        <v>302</v>
      </c>
      <c r="C202" s="16" t="s">
        <v>20</v>
      </c>
      <c r="D202" s="18" t="s">
        <v>21</v>
      </c>
      <c r="E202" s="18" t="s">
        <v>21</v>
      </c>
      <c r="F202" s="10" t="s">
        <v>21</v>
      </c>
      <c r="G202" s="11" t="s">
        <v>21</v>
      </c>
      <c r="H202" s="45" t="s">
        <v>21</v>
      </c>
    </row>
    <row r="203" spans="1:8" s="34" customFormat="1" ht="31.5" x14ac:dyDescent="0.25">
      <c r="A203" s="35" t="s">
        <v>303</v>
      </c>
      <c r="B203" s="41" t="s">
        <v>304</v>
      </c>
      <c r="C203" s="16" t="s">
        <v>20</v>
      </c>
      <c r="D203" s="12">
        <v>2002.4595039227859</v>
      </c>
      <c r="E203" s="46">
        <v>559.20399999999995</v>
      </c>
      <c r="F203" s="10">
        <f t="shared" si="27"/>
        <v>-1443.2555039227859</v>
      </c>
      <c r="G203" s="11">
        <f t="shared" si="28"/>
        <v>-0.72074141878798126</v>
      </c>
      <c r="H203" s="45" t="s">
        <v>21</v>
      </c>
    </row>
    <row r="204" spans="1:8" s="34" customFormat="1" x14ac:dyDescent="0.25">
      <c r="A204" s="35" t="s">
        <v>305</v>
      </c>
      <c r="B204" s="41" t="s">
        <v>306</v>
      </c>
      <c r="C204" s="16" t="s">
        <v>20</v>
      </c>
      <c r="D204" s="18" t="s">
        <v>21</v>
      </c>
      <c r="E204" s="18" t="s">
        <v>21</v>
      </c>
      <c r="F204" s="10" t="s">
        <v>21</v>
      </c>
      <c r="G204" s="11" t="s">
        <v>21</v>
      </c>
      <c r="H204" s="45" t="s">
        <v>21</v>
      </c>
    </row>
    <row r="205" spans="1:8" s="34" customFormat="1" x14ac:dyDescent="0.25">
      <c r="A205" s="35" t="s">
        <v>307</v>
      </c>
      <c r="B205" s="41" t="s">
        <v>308</v>
      </c>
      <c r="C205" s="16" t="s">
        <v>20</v>
      </c>
      <c r="D205" s="12">
        <v>1569.5120399248121</v>
      </c>
      <c r="E205" s="12">
        <v>595.04200000000003</v>
      </c>
      <c r="F205" s="10">
        <f t="shared" si="27"/>
        <v>-974.47003992481211</v>
      </c>
      <c r="G205" s="11">
        <f t="shared" si="28"/>
        <v>-0.62087452350572248</v>
      </c>
      <c r="H205" s="45" t="s">
        <v>21</v>
      </c>
    </row>
    <row r="206" spans="1:8" s="34" customFormat="1" x14ac:dyDescent="0.25">
      <c r="A206" s="35" t="s">
        <v>309</v>
      </c>
      <c r="B206" s="41" t="s">
        <v>310</v>
      </c>
      <c r="C206" s="16" t="s">
        <v>20</v>
      </c>
      <c r="D206" s="12">
        <v>490.90096992481193</v>
      </c>
      <c r="E206" s="12">
        <v>153.07599999999999</v>
      </c>
      <c r="F206" s="10">
        <f t="shared" si="27"/>
        <v>-337.82496992481197</v>
      </c>
      <c r="G206" s="11">
        <f>IF(D206="нд","нд",E206/D206-1)</f>
        <v>-0.68817336004969465</v>
      </c>
      <c r="H206" s="45" t="s">
        <v>21</v>
      </c>
    </row>
    <row r="207" spans="1:8" s="34" customFormat="1" x14ac:dyDescent="0.25">
      <c r="A207" s="35" t="s">
        <v>311</v>
      </c>
      <c r="B207" s="41" t="s">
        <v>312</v>
      </c>
      <c r="C207" s="16" t="s">
        <v>20</v>
      </c>
      <c r="D207" s="12">
        <v>895.39339525368018</v>
      </c>
      <c r="E207" s="12">
        <v>35.841999999999999</v>
      </c>
      <c r="F207" s="10">
        <f t="shared" si="27"/>
        <v>-859.5513952536802</v>
      </c>
      <c r="G207" s="11">
        <f t="shared" si="28"/>
        <v>-0.95997066742954329</v>
      </c>
      <c r="H207" s="45" t="s">
        <v>21</v>
      </c>
    </row>
    <row r="208" spans="1:8" s="34" customFormat="1" x14ac:dyDescent="0.25">
      <c r="A208" s="35" t="s">
        <v>313</v>
      </c>
      <c r="B208" s="40" t="s">
        <v>314</v>
      </c>
      <c r="C208" s="16" t="s">
        <v>20</v>
      </c>
      <c r="D208" s="12">
        <v>735.3434014163139</v>
      </c>
      <c r="E208" s="46">
        <v>0</v>
      </c>
      <c r="F208" s="10">
        <f t="shared" si="27"/>
        <v>-735.3434014163139</v>
      </c>
      <c r="G208" s="11">
        <f t="shared" si="28"/>
        <v>-1</v>
      </c>
      <c r="H208" s="45" t="s">
        <v>21</v>
      </c>
    </row>
    <row r="209" spans="1:8" s="34" customFormat="1" x14ac:dyDescent="0.25">
      <c r="A209" s="35" t="s">
        <v>315</v>
      </c>
      <c r="B209" s="41" t="s">
        <v>316</v>
      </c>
      <c r="C209" s="16" t="s">
        <v>20</v>
      </c>
      <c r="D209" s="12">
        <v>182.93317700678401</v>
      </c>
      <c r="E209" s="46">
        <v>82.331999999999994</v>
      </c>
      <c r="F209" s="10">
        <f t="shared" si="27"/>
        <v>-100.60117700678401</v>
      </c>
      <c r="G209" s="11">
        <f>IF(D209="нд","нд",E209/D209-1)</f>
        <v>-0.54993401772633765</v>
      </c>
      <c r="H209" s="45" t="s">
        <v>21</v>
      </c>
    </row>
    <row r="210" spans="1:8" s="34" customFormat="1" x14ac:dyDescent="0.25">
      <c r="A210" s="35" t="s">
        <v>317</v>
      </c>
      <c r="B210" s="41" t="s">
        <v>318</v>
      </c>
      <c r="C210" s="16" t="s">
        <v>20</v>
      </c>
      <c r="D210" s="12">
        <v>27.659046897759996</v>
      </c>
      <c r="E210" s="46">
        <v>0.84499999999999997</v>
      </c>
      <c r="F210" s="10">
        <f t="shared" si="27"/>
        <v>-26.814046897759997</v>
      </c>
      <c r="G210" s="11">
        <f t="shared" si="28"/>
        <v>-0.96944941728746148</v>
      </c>
      <c r="H210" s="45" t="s">
        <v>21</v>
      </c>
    </row>
    <row r="211" spans="1:8" s="34" customFormat="1" x14ac:dyDescent="0.25">
      <c r="A211" s="35" t="s">
        <v>319</v>
      </c>
      <c r="B211" s="41" t="s">
        <v>320</v>
      </c>
      <c r="C211" s="16" t="s">
        <v>20</v>
      </c>
      <c r="D211" s="12">
        <v>175.35450086464002</v>
      </c>
      <c r="E211" s="46">
        <v>30.326000000000001</v>
      </c>
      <c r="F211" s="10">
        <f t="shared" si="27"/>
        <v>-145.02850086464002</v>
      </c>
      <c r="G211" s="11">
        <f t="shared" si="28"/>
        <v>-0.82705890153678285</v>
      </c>
      <c r="H211" s="45" t="s">
        <v>21</v>
      </c>
    </row>
    <row r="212" spans="1:8" s="34" customFormat="1" ht="31.5" x14ac:dyDescent="0.25">
      <c r="A212" s="35" t="s">
        <v>321</v>
      </c>
      <c r="B212" s="41" t="s">
        <v>322</v>
      </c>
      <c r="C212" s="16" t="s">
        <v>20</v>
      </c>
      <c r="D212" s="12">
        <v>523.33840519200544</v>
      </c>
      <c r="E212" s="46">
        <v>277.55900000000003</v>
      </c>
      <c r="F212" s="10">
        <f t="shared" si="27"/>
        <v>-245.77940519200541</v>
      </c>
      <c r="G212" s="11">
        <f t="shared" si="28"/>
        <v>-0.46963762405671805</v>
      </c>
      <c r="H212" s="45" t="s">
        <v>21</v>
      </c>
    </row>
    <row r="213" spans="1:8" s="34" customFormat="1" x14ac:dyDescent="0.25">
      <c r="A213" s="35" t="s">
        <v>323</v>
      </c>
      <c r="B213" s="41" t="s">
        <v>324</v>
      </c>
      <c r="C213" s="16" t="s">
        <v>20</v>
      </c>
      <c r="D213" s="12">
        <v>1613.937918853695</v>
      </c>
      <c r="E213" s="46">
        <f t="shared" ref="E213" si="35">E196-SUM(E199:E207,E197,E209:E212)</f>
        <v>146.94100000000026</v>
      </c>
      <c r="F213" s="10">
        <f t="shared" si="27"/>
        <v>-1466.9969188536948</v>
      </c>
      <c r="G213" s="11">
        <f t="shared" si="28"/>
        <v>-0.9089549862584767</v>
      </c>
      <c r="H213" s="45" t="s">
        <v>21</v>
      </c>
    </row>
    <row r="214" spans="1:8" s="34" customFormat="1" ht="26.25" customHeight="1" x14ac:dyDescent="0.25">
      <c r="A214" s="35" t="s">
        <v>325</v>
      </c>
      <c r="B214" s="36" t="s">
        <v>326</v>
      </c>
      <c r="C214" s="16" t="s">
        <v>20</v>
      </c>
      <c r="D214" s="12">
        <v>539.41995127999996</v>
      </c>
      <c r="E214" s="12">
        <v>1.085</v>
      </c>
      <c r="F214" s="10">
        <f t="shared" si="27"/>
        <v>-538.33495127999993</v>
      </c>
      <c r="G214" s="11">
        <f t="shared" si="28"/>
        <v>-0.99798858014534797</v>
      </c>
      <c r="H214" s="45" t="s">
        <v>21</v>
      </c>
    </row>
    <row r="215" spans="1:8" s="34" customFormat="1" x14ac:dyDescent="0.25">
      <c r="A215" s="35" t="s">
        <v>327</v>
      </c>
      <c r="B215" s="41" t="s">
        <v>328</v>
      </c>
      <c r="C215" s="16" t="s">
        <v>20</v>
      </c>
      <c r="D215" s="12">
        <v>0</v>
      </c>
      <c r="E215" s="18">
        <v>0</v>
      </c>
      <c r="F215" s="10" t="s">
        <v>21</v>
      </c>
      <c r="G215" s="11" t="s">
        <v>21</v>
      </c>
      <c r="H215" s="45" t="s">
        <v>21</v>
      </c>
    </row>
    <row r="216" spans="1:8" s="34" customFormat="1" x14ac:dyDescent="0.25">
      <c r="A216" s="35" t="s">
        <v>329</v>
      </c>
      <c r="B216" s="41" t="s">
        <v>330</v>
      </c>
      <c r="C216" s="16" t="s">
        <v>20</v>
      </c>
      <c r="D216" s="12">
        <v>0</v>
      </c>
      <c r="E216" s="18">
        <v>0</v>
      </c>
      <c r="F216" s="10" t="s">
        <v>21</v>
      </c>
      <c r="G216" s="11" t="s">
        <v>21</v>
      </c>
      <c r="H216" s="45" t="s">
        <v>21</v>
      </c>
    </row>
    <row r="217" spans="1:8" s="34" customFormat="1" ht="34.5" customHeight="1" x14ac:dyDescent="0.25">
      <c r="A217" s="35" t="s">
        <v>331</v>
      </c>
      <c r="B217" s="40" t="s">
        <v>332</v>
      </c>
      <c r="C217" s="16" t="s">
        <v>20</v>
      </c>
      <c r="D217" s="12">
        <v>0</v>
      </c>
      <c r="E217" s="18">
        <v>0</v>
      </c>
      <c r="F217" s="14" t="s">
        <v>21</v>
      </c>
      <c r="G217" s="10" t="s">
        <v>21</v>
      </c>
      <c r="H217" s="45" t="s">
        <v>21</v>
      </c>
    </row>
    <row r="218" spans="1:8" s="34" customFormat="1" x14ac:dyDescent="0.25">
      <c r="A218" s="35" t="s">
        <v>333</v>
      </c>
      <c r="B218" s="42" t="s">
        <v>334</v>
      </c>
      <c r="C218" s="16" t="s">
        <v>20</v>
      </c>
      <c r="D218" s="12">
        <v>0</v>
      </c>
      <c r="E218" s="18">
        <v>0</v>
      </c>
      <c r="F218" s="10" t="s">
        <v>21</v>
      </c>
      <c r="G218" s="11" t="s">
        <v>21</v>
      </c>
      <c r="H218" s="45" t="s">
        <v>21</v>
      </c>
    </row>
    <row r="219" spans="1:8" s="34" customFormat="1" x14ac:dyDescent="0.25">
      <c r="A219" s="35" t="s">
        <v>335</v>
      </c>
      <c r="B219" s="42" t="s">
        <v>336</v>
      </c>
      <c r="C219" s="16" t="s">
        <v>20</v>
      </c>
      <c r="D219" s="12">
        <v>0</v>
      </c>
      <c r="E219" s="18">
        <v>0</v>
      </c>
      <c r="F219" s="10" t="s">
        <v>21</v>
      </c>
      <c r="G219" s="11" t="s">
        <v>21</v>
      </c>
      <c r="H219" s="45" t="s">
        <v>21</v>
      </c>
    </row>
    <row r="220" spans="1:8" s="34" customFormat="1" x14ac:dyDescent="0.25">
      <c r="A220" s="35" t="s">
        <v>337</v>
      </c>
      <c r="B220" s="41" t="s">
        <v>338</v>
      </c>
      <c r="C220" s="16" t="s">
        <v>20</v>
      </c>
      <c r="D220" s="12">
        <v>539.41995127999996</v>
      </c>
      <c r="E220" s="12">
        <f t="shared" ref="E220" si="36">E214-E215</f>
        <v>1.085</v>
      </c>
      <c r="F220" s="10">
        <f t="shared" ref="F220:F221" si="37">IF(D220="нд","нд",E220-D220)</f>
        <v>-538.33495127999993</v>
      </c>
      <c r="G220" s="11">
        <f t="shared" ref="G220:G221" si="38">IF(D220="нд","нд",E220/D220-1)</f>
        <v>-0.99798858014534797</v>
      </c>
      <c r="H220" s="45" t="s">
        <v>21</v>
      </c>
    </row>
    <row r="221" spans="1:8" s="34" customFormat="1" x14ac:dyDescent="0.25">
      <c r="A221" s="35" t="s">
        <v>339</v>
      </c>
      <c r="B221" s="36" t="s">
        <v>340</v>
      </c>
      <c r="C221" s="16" t="s">
        <v>20</v>
      </c>
      <c r="D221" s="12">
        <v>4986.5739070000009</v>
      </c>
      <c r="E221" s="12">
        <f>E222</f>
        <v>1631.20360203</v>
      </c>
      <c r="F221" s="10">
        <f t="shared" si="37"/>
        <v>-3355.3703049700007</v>
      </c>
      <c r="G221" s="11">
        <f t="shared" si="38"/>
        <v>-0.67288089328423151</v>
      </c>
      <c r="H221" s="45" t="s">
        <v>21</v>
      </c>
    </row>
    <row r="222" spans="1:8" s="34" customFormat="1" x14ac:dyDescent="0.25">
      <c r="A222" s="35" t="s">
        <v>341</v>
      </c>
      <c r="B222" s="41" t="s">
        <v>342</v>
      </c>
      <c r="C222" s="16" t="s">
        <v>20</v>
      </c>
      <c r="D222" s="12">
        <v>4986.5739070000009</v>
      </c>
      <c r="E222" s="12">
        <v>1631.20360203</v>
      </c>
      <c r="F222" s="10">
        <f t="shared" si="27"/>
        <v>-3355.3703049700007</v>
      </c>
      <c r="G222" s="11">
        <f t="shared" si="28"/>
        <v>-0.67288089328423151</v>
      </c>
      <c r="H222" s="45" t="s">
        <v>21</v>
      </c>
    </row>
    <row r="223" spans="1:8" s="34" customFormat="1" x14ac:dyDescent="0.25">
      <c r="A223" s="35" t="s">
        <v>343</v>
      </c>
      <c r="B223" s="40" t="s">
        <v>344</v>
      </c>
      <c r="C223" s="16" t="s">
        <v>20</v>
      </c>
      <c r="D223" s="12">
        <v>1669.5038569300002</v>
      </c>
      <c r="E223" s="12">
        <v>384.20115928000001</v>
      </c>
      <c r="F223" s="10">
        <f t="shared" si="27"/>
        <v>-1285.3026976500003</v>
      </c>
      <c r="G223" s="11">
        <f t="shared" si="28"/>
        <v>-0.76987105619121132</v>
      </c>
      <c r="H223" s="45" t="s">
        <v>21</v>
      </c>
    </row>
    <row r="224" spans="1:8" s="34" customFormat="1" x14ac:dyDescent="0.25">
      <c r="A224" s="35" t="s">
        <v>345</v>
      </c>
      <c r="B224" s="40" t="s">
        <v>346</v>
      </c>
      <c r="C224" s="16" t="s">
        <v>20</v>
      </c>
      <c r="D224" s="12">
        <v>168.35287445999998</v>
      </c>
      <c r="E224" s="12">
        <v>7.8968659299999997</v>
      </c>
      <c r="F224" s="10">
        <f t="shared" ref="F224:F228" si="39">IF(D224="нд","нд",E224-D224)</f>
        <v>-160.45600852999999</v>
      </c>
      <c r="G224" s="11">
        <f t="shared" ref="G224" si="40">IF(D224="нд","нд",E224/D224-1)</f>
        <v>-0.95309337036668018</v>
      </c>
      <c r="H224" s="45" t="s">
        <v>21</v>
      </c>
    </row>
    <row r="225" spans="1:8" s="34" customFormat="1" ht="31.5" x14ac:dyDescent="0.25">
      <c r="A225" s="35" t="s">
        <v>347</v>
      </c>
      <c r="B225" s="40" t="s">
        <v>348</v>
      </c>
      <c r="C225" s="16" t="s">
        <v>20</v>
      </c>
      <c r="D225" s="12">
        <v>0</v>
      </c>
      <c r="E225" s="12">
        <v>0</v>
      </c>
      <c r="F225" s="14" t="s">
        <v>21</v>
      </c>
      <c r="G225" s="10" t="s">
        <v>21</v>
      </c>
      <c r="H225" s="45" t="s">
        <v>21</v>
      </c>
    </row>
    <row r="226" spans="1:8" s="34" customFormat="1" x14ac:dyDescent="0.25">
      <c r="A226" s="35" t="s">
        <v>349</v>
      </c>
      <c r="B226" s="40" t="s">
        <v>350</v>
      </c>
      <c r="C226" s="16" t="s">
        <v>20</v>
      </c>
      <c r="D226" s="12">
        <v>0</v>
      </c>
      <c r="E226" s="12">
        <v>0</v>
      </c>
      <c r="F226" s="10">
        <v>0</v>
      </c>
      <c r="G226" s="11">
        <v>1</v>
      </c>
      <c r="H226" s="45" t="s">
        <v>21</v>
      </c>
    </row>
    <row r="227" spans="1:8" s="34" customFormat="1" x14ac:dyDescent="0.25">
      <c r="A227" s="35" t="s">
        <v>351</v>
      </c>
      <c r="B227" s="40" t="s">
        <v>352</v>
      </c>
      <c r="C227" s="16" t="s">
        <v>20</v>
      </c>
      <c r="D227" s="12">
        <v>12.9376</v>
      </c>
      <c r="E227" s="12">
        <v>0</v>
      </c>
      <c r="F227" s="10">
        <v>0</v>
      </c>
      <c r="G227" s="11">
        <v>0</v>
      </c>
      <c r="H227" s="45" t="s">
        <v>21</v>
      </c>
    </row>
    <row r="228" spans="1:8" s="34" customFormat="1" x14ac:dyDescent="0.25">
      <c r="A228" s="35" t="s">
        <v>353</v>
      </c>
      <c r="B228" s="40" t="s">
        <v>354</v>
      </c>
      <c r="C228" s="16" t="s">
        <v>20</v>
      </c>
      <c r="D228" s="12">
        <v>3135.7795756100004</v>
      </c>
      <c r="E228" s="12">
        <f t="shared" ref="E228" si="41">E222-E227-E226-E225-E224-E223</f>
        <v>1239.1055768199999</v>
      </c>
      <c r="F228" s="10">
        <f t="shared" si="39"/>
        <v>-1896.6739987900005</v>
      </c>
      <c r="G228" s="11">
        <v>0</v>
      </c>
      <c r="H228" s="45" t="s">
        <v>21</v>
      </c>
    </row>
    <row r="229" spans="1:8" s="34" customFormat="1" x14ac:dyDescent="0.25">
      <c r="A229" s="35" t="s">
        <v>355</v>
      </c>
      <c r="B229" s="41" t="s">
        <v>356</v>
      </c>
      <c r="C229" s="16" t="s">
        <v>20</v>
      </c>
      <c r="D229" s="18" t="s">
        <v>123</v>
      </c>
      <c r="E229" s="18" t="s">
        <v>123</v>
      </c>
      <c r="F229" s="14" t="s">
        <v>21</v>
      </c>
      <c r="G229" s="10" t="s">
        <v>21</v>
      </c>
      <c r="H229" s="45" t="s">
        <v>21</v>
      </c>
    </row>
    <row r="230" spans="1:8" s="34" customFormat="1" x14ac:dyDescent="0.25">
      <c r="A230" s="35" t="s">
        <v>357</v>
      </c>
      <c r="B230" s="41" t="s">
        <v>358</v>
      </c>
      <c r="C230" s="16" t="s">
        <v>20</v>
      </c>
      <c r="D230" s="12">
        <v>0</v>
      </c>
      <c r="E230" s="18">
        <v>0</v>
      </c>
      <c r="F230" s="14" t="s">
        <v>21</v>
      </c>
      <c r="G230" s="10" t="s">
        <v>21</v>
      </c>
      <c r="H230" s="45" t="s">
        <v>21</v>
      </c>
    </row>
    <row r="231" spans="1:8" s="34" customFormat="1" x14ac:dyDescent="0.25">
      <c r="A231" s="35" t="s">
        <v>359</v>
      </c>
      <c r="B231" s="41" t="s">
        <v>122</v>
      </c>
      <c r="C231" s="16" t="s">
        <v>123</v>
      </c>
      <c r="D231" s="47" t="s">
        <v>124</v>
      </c>
      <c r="E231" s="47" t="s">
        <v>124</v>
      </c>
      <c r="F231" s="47" t="s">
        <v>124</v>
      </c>
      <c r="G231" s="47" t="s">
        <v>124</v>
      </c>
      <c r="H231" s="45" t="s">
        <v>21</v>
      </c>
    </row>
    <row r="232" spans="1:8" s="34" customFormat="1" ht="31.5" x14ac:dyDescent="0.25">
      <c r="A232" s="35" t="s">
        <v>360</v>
      </c>
      <c r="B232" s="41" t="s">
        <v>361</v>
      </c>
      <c r="C232" s="16" t="s">
        <v>20</v>
      </c>
      <c r="D232" s="18" t="s">
        <v>123</v>
      </c>
      <c r="E232" s="18" t="s">
        <v>123</v>
      </c>
      <c r="F232" s="14" t="s">
        <v>21</v>
      </c>
      <c r="G232" s="10" t="s">
        <v>21</v>
      </c>
      <c r="H232" s="45" t="s">
        <v>21</v>
      </c>
    </row>
    <row r="233" spans="1:8" s="34" customFormat="1" x14ac:dyDescent="0.25">
      <c r="A233" s="35" t="s">
        <v>362</v>
      </c>
      <c r="B233" s="36" t="s">
        <v>363</v>
      </c>
      <c r="C233" s="16" t="s">
        <v>20</v>
      </c>
      <c r="D233" s="12">
        <v>3302.6106910600001</v>
      </c>
      <c r="E233" s="12">
        <f t="shared" ref="E233" si="42">E234+E235+E239+E245</f>
        <v>2943.8940000000002</v>
      </c>
      <c r="F233" s="10">
        <f t="shared" ref="F233:F294" si="43">IF(D233="нд","нд",E233-D233)</f>
        <v>-358.7166910599999</v>
      </c>
      <c r="G233" s="11">
        <f t="shared" ref="G233:G294" si="44">IF(D233="нд","нд",E233/D233-1)</f>
        <v>-0.10861609938798655</v>
      </c>
      <c r="H233" s="45" t="s">
        <v>21</v>
      </c>
    </row>
    <row r="234" spans="1:8" s="34" customFormat="1" ht="31.5" x14ac:dyDescent="0.25">
      <c r="A234" s="35" t="s">
        <v>364</v>
      </c>
      <c r="B234" s="41" t="s">
        <v>365</v>
      </c>
      <c r="C234" s="16" t="s">
        <v>20</v>
      </c>
      <c r="D234" s="12">
        <v>19.858000000000001</v>
      </c>
      <c r="E234" s="12">
        <v>22.161000000000001</v>
      </c>
      <c r="F234" s="10">
        <f t="shared" si="43"/>
        <v>2.3030000000000008</v>
      </c>
      <c r="G234" s="11">
        <f t="shared" si="44"/>
        <v>0.11597341121965954</v>
      </c>
      <c r="H234" s="45" t="s">
        <v>366</v>
      </c>
    </row>
    <row r="235" spans="1:8" s="34" customFormat="1" ht="47.25" x14ac:dyDescent="0.25">
      <c r="A235" s="35" t="s">
        <v>367</v>
      </c>
      <c r="B235" s="41" t="s">
        <v>368</v>
      </c>
      <c r="C235" s="16" t="s">
        <v>20</v>
      </c>
      <c r="D235" s="12">
        <v>2982.75269106</v>
      </c>
      <c r="E235" s="12">
        <v>2921.7330000000002</v>
      </c>
      <c r="F235" s="10">
        <f t="shared" si="43"/>
        <v>-61.019691059999786</v>
      </c>
      <c r="G235" s="11">
        <f t="shared" si="44"/>
        <v>-2.0457509347955649E-2</v>
      </c>
      <c r="H235" s="17" t="s">
        <v>260</v>
      </c>
    </row>
    <row r="236" spans="1:8" s="34" customFormat="1" x14ac:dyDescent="0.25">
      <c r="A236" s="35" t="s">
        <v>369</v>
      </c>
      <c r="B236" s="40" t="s">
        <v>370</v>
      </c>
      <c r="C236" s="16" t="s">
        <v>20</v>
      </c>
      <c r="D236" s="12">
        <v>350.00000000000011</v>
      </c>
      <c r="E236" s="12">
        <v>0</v>
      </c>
      <c r="F236" s="10">
        <f t="shared" si="43"/>
        <v>-350.00000000000011</v>
      </c>
      <c r="G236" s="11">
        <f t="shared" si="44"/>
        <v>-1</v>
      </c>
      <c r="H236" s="45" t="s">
        <v>21</v>
      </c>
    </row>
    <row r="237" spans="1:8" s="34" customFormat="1" x14ac:dyDescent="0.25">
      <c r="A237" s="35" t="s">
        <v>371</v>
      </c>
      <c r="B237" s="40" t="s">
        <v>372</v>
      </c>
      <c r="C237" s="16" t="s">
        <v>20</v>
      </c>
      <c r="D237" s="12">
        <v>232.75269106000002</v>
      </c>
      <c r="E237" s="18">
        <v>0</v>
      </c>
      <c r="F237" s="10">
        <f t="shared" si="43"/>
        <v>-232.75269106000002</v>
      </c>
      <c r="G237" s="11">
        <f t="shared" si="44"/>
        <v>-1</v>
      </c>
      <c r="H237" s="45" t="s">
        <v>21</v>
      </c>
    </row>
    <row r="238" spans="1:8" s="34" customFormat="1" ht="63" x14ac:dyDescent="0.25">
      <c r="A238" s="35" t="s">
        <v>373</v>
      </c>
      <c r="B238" s="40" t="s">
        <v>374</v>
      </c>
      <c r="C238" s="16" t="s">
        <v>20</v>
      </c>
      <c r="D238" s="12">
        <v>2400</v>
      </c>
      <c r="E238" s="12">
        <f>E235</f>
        <v>2921.7330000000002</v>
      </c>
      <c r="F238" s="10">
        <f t="shared" si="43"/>
        <v>521.73300000000017</v>
      </c>
      <c r="G238" s="11">
        <v>0</v>
      </c>
      <c r="H238" s="45" t="s">
        <v>375</v>
      </c>
    </row>
    <row r="239" spans="1:8" s="34" customFormat="1" x14ac:dyDescent="0.25">
      <c r="A239" s="35" t="s">
        <v>376</v>
      </c>
      <c r="B239" s="41" t="s">
        <v>377</v>
      </c>
      <c r="C239" s="16" t="s">
        <v>20</v>
      </c>
      <c r="D239" s="12">
        <v>0</v>
      </c>
      <c r="E239" s="12">
        <v>0</v>
      </c>
      <c r="F239" s="10" t="s">
        <v>21</v>
      </c>
      <c r="G239" s="11" t="s">
        <v>21</v>
      </c>
      <c r="H239" s="45" t="s">
        <v>21</v>
      </c>
    </row>
    <row r="240" spans="1:8" s="34" customFormat="1" ht="16.5" customHeight="1" x14ac:dyDescent="0.25">
      <c r="A240" s="35" t="s">
        <v>378</v>
      </c>
      <c r="B240" s="41" t="s">
        <v>379</v>
      </c>
      <c r="C240" s="16" t="s">
        <v>20</v>
      </c>
      <c r="D240" s="18" t="s">
        <v>21</v>
      </c>
      <c r="E240" s="18" t="s">
        <v>21</v>
      </c>
      <c r="F240" s="10" t="s">
        <v>21</v>
      </c>
      <c r="G240" s="11" t="s">
        <v>21</v>
      </c>
      <c r="H240" s="45" t="s">
        <v>21</v>
      </c>
    </row>
    <row r="241" spans="1:8" s="34" customFormat="1" x14ac:dyDescent="0.25">
      <c r="A241" s="35" t="s">
        <v>380</v>
      </c>
      <c r="B241" s="40" t="s">
        <v>381</v>
      </c>
      <c r="C241" s="16" t="s">
        <v>20</v>
      </c>
      <c r="D241" s="18" t="s">
        <v>21</v>
      </c>
      <c r="E241" s="18" t="s">
        <v>21</v>
      </c>
      <c r="F241" s="10" t="s">
        <v>21</v>
      </c>
      <c r="G241" s="11" t="s">
        <v>21</v>
      </c>
      <c r="H241" s="45" t="s">
        <v>21</v>
      </c>
    </row>
    <row r="242" spans="1:8" s="34" customFormat="1" x14ac:dyDescent="0.25">
      <c r="A242" s="35" t="s">
        <v>382</v>
      </c>
      <c r="B242" s="40" t="s">
        <v>383</v>
      </c>
      <c r="C242" s="16" t="s">
        <v>20</v>
      </c>
      <c r="D242" s="18" t="s">
        <v>21</v>
      </c>
      <c r="E242" s="18" t="s">
        <v>21</v>
      </c>
      <c r="F242" s="10" t="s">
        <v>21</v>
      </c>
      <c r="G242" s="11" t="s">
        <v>21</v>
      </c>
      <c r="H242" s="45" t="s">
        <v>21</v>
      </c>
    </row>
    <row r="243" spans="1:8" s="34" customFormat="1" x14ac:dyDescent="0.25">
      <c r="A243" s="35" t="s">
        <v>384</v>
      </c>
      <c r="B243" s="41" t="s">
        <v>385</v>
      </c>
      <c r="C243" s="16" t="s">
        <v>20</v>
      </c>
      <c r="D243" s="18" t="s">
        <v>21</v>
      </c>
      <c r="E243" s="18" t="s">
        <v>21</v>
      </c>
      <c r="F243" s="10" t="s">
        <v>21</v>
      </c>
      <c r="G243" s="11" t="s">
        <v>21</v>
      </c>
      <c r="H243" s="45" t="s">
        <v>21</v>
      </c>
    </row>
    <row r="244" spans="1:8" s="34" customFormat="1" x14ac:dyDescent="0.25">
      <c r="A244" s="35" t="s">
        <v>386</v>
      </c>
      <c r="B244" s="41" t="s">
        <v>387</v>
      </c>
      <c r="C244" s="16" t="s">
        <v>20</v>
      </c>
      <c r="D244" s="18" t="s">
        <v>21</v>
      </c>
      <c r="E244" s="18" t="s">
        <v>21</v>
      </c>
      <c r="F244" s="10" t="s">
        <v>21</v>
      </c>
      <c r="G244" s="11" t="s">
        <v>21</v>
      </c>
      <c r="H244" s="45" t="s">
        <v>21</v>
      </c>
    </row>
    <row r="245" spans="1:8" s="34" customFormat="1" x14ac:dyDescent="0.25">
      <c r="A245" s="35" t="s">
        <v>388</v>
      </c>
      <c r="B245" s="41" t="s">
        <v>389</v>
      </c>
      <c r="C245" s="16" t="s">
        <v>20</v>
      </c>
      <c r="D245" s="12">
        <v>300</v>
      </c>
      <c r="E245" s="12">
        <v>0</v>
      </c>
      <c r="F245" s="10">
        <f t="shared" si="43"/>
        <v>-300</v>
      </c>
      <c r="G245" s="11">
        <f t="shared" si="44"/>
        <v>-1</v>
      </c>
      <c r="H245" s="45" t="s">
        <v>21</v>
      </c>
    </row>
    <row r="246" spans="1:8" s="34" customFormat="1" x14ac:dyDescent="0.25">
      <c r="A246" s="35" t="s">
        <v>390</v>
      </c>
      <c r="B246" s="36" t="s">
        <v>391</v>
      </c>
      <c r="C246" s="16" t="s">
        <v>20</v>
      </c>
      <c r="D246" s="12">
        <v>3388.8485093383333</v>
      </c>
      <c r="E246" s="12">
        <v>2921.733052</v>
      </c>
      <c r="F246" s="10">
        <f t="shared" si="43"/>
        <v>-467.11545733833327</v>
      </c>
      <c r="G246" s="11">
        <f t="shared" si="44"/>
        <v>-0.13783899045683123</v>
      </c>
      <c r="H246" s="45" t="s">
        <v>21</v>
      </c>
    </row>
    <row r="247" spans="1:8" s="34" customFormat="1" ht="31.5" x14ac:dyDescent="0.25">
      <c r="A247" s="35" t="s">
        <v>392</v>
      </c>
      <c r="B247" s="41" t="s">
        <v>393</v>
      </c>
      <c r="C247" s="16" t="s">
        <v>20</v>
      </c>
      <c r="D247" s="12">
        <v>2400</v>
      </c>
      <c r="E247" s="12">
        <v>2921.733052</v>
      </c>
      <c r="F247" s="10">
        <f t="shared" si="43"/>
        <v>521.73305200000004</v>
      </c>
      <c r="G247" s="11">
        <f t="shared" si="44"/>
        <v>0.2173887716666667</v>
      </c>
      <c r="H247" s="45" t="s">
        <v>394</v>
      </c>
    </row>
    <row r="248" spans="1:8" s="34" customFormat="1" x14ac:dyDescent="0.25">
      <c r="A248" s="35" t="s">
        <v>395</v>
      </c>
      <c r="B248" s="40" t="s">
        <v>370</v>
      </c>
      <c r="C248" s="16" t="s">
        <v>20</v>
      </c>
      <c r="D248" s="12">
        <v>0</v>
      </c>
      <c r="E248" s="12">
        <f>E247-E250</f>
        <v>5.1999999868712621E-5</v>
      </c>
      <c r="F248" s="10" t="s">
        <v>21</v>
      </c>
      <c r="G248" s="11" t="s">
        <v>21</v>
      </c>
      <c r="H248" s="45" t="s">
        <v>21</v>
      </c>
    </row>
    <row r="249" spans="1:8" s="34" customFormat="1" x14ac:dyDescent="0.25">
      <c r="A249" s="35" t="s">
        <v>396</v>
      </c>
      <c r="B249" s="40" t="s">
        <v>372</v>
      </c>
      <c r="C249" s="16" t="s">
        <v>20</v>
      </c>
      <c r="D249" s="12">
        <v>0</v>
      </c>
      <c r="E249" s="18">
        <v>0</v>
      </c>
      <c r="F249" s="10" t="s">
        <v>21</v>
      </c>
      <c r="G249" s="11" t="s">
        <v>21</v>
      </c>
      <c r="H249" s="45" t="s">
        <v>21</v>
      </c>
    </row>
    <row r="250" spans="1:8" s="34" customFormat="1" x14ac:dyDescent="0.25">
      <c r="A250" s="35" t="s">
        <v>397</v>
      </c>
      <c r="B250" s="40" t="s">
        <v>374</v>
      </c>
      <c r="C250" s="16" t="s">
        <v>20</v>
      </c>
      <c r="D250" s="12">
        <v>2400</v>
      </c>
      <c r="E250" s="12">
        <f>E238</f>
        <v>2921.7330000000002</v>
      </c>
      <c r="F250" s="10">
        <f t="shared" si="43"/>
        <v>521.73300000000017</v>
      </c>
      <c r="G250" s="11">
        <f t="shared" si="44"/>
        <v>0.21738875000000002</v>
      </c>
      <c r="H250" s="45" t="s">
        <v>21</v>
      </c>
    </row>
    <row r="251" spans="1:8" s="34" customFormat="1" x14ac:dyDescent="0.25">
      <c r="A251" s="35" t="s">
        <v>398</v>
      </c>
      <c r="B251" s="41" t="s">
        <v>248</v>
      </c>
      <c r="C251" s="16" t="s">
        <v>20</v>
      </c>
      <c r="D251" s="12">
        <v>988.84850933833332</v>
      </c>
      <c r="E251" s="12">
        <v>0</v>
      </c>
      <c r="F251" s="10">
        <f t="shared" si="43"/>
        <v>-988.84850933833332</v>
      </c>
      <c r="G251" s="11">
        <f t="shared" si="44"/>
        <v>-1</v>
      </c>
      <c r="H251" s="45" t="s">
        <v>21</v>
      </c>
    </row>
    <row r="252" spans="1:8" s="34" customFormat="1" x14ac:dyDescent="0.25">
      <c r="A252" s="35" t="s">
        <v>399</v>
      </c>
      <c r="B252" s="41" t="s">
        <v>400</v>
      </c>
      <c r="C252" s="16" t="s">
        <v>20</v>
      </c>
      <c r="D252" s="12">
        <v>0</v>
      </c>
      <c r="E252" s="46">
        <v>0</v>
      </c>
      <c r="F252" s="10" t="s">
        <v>21</v>
      </c>
      <c r="G252" s="11" t="s">
        <v>21</v>
      </c>
      <c r="H252" s="45" t="s">
        <v>21</v>
      </c>
    </row>
    <row r="253" spans="1:8" s="34" customFormat="1" ht="31.5" x14ac:dyDescent="0.25">
      <c r="A253" s="35" t="s">
        <v>401</v>
      </c>
      <c r="B253" s="36" t="s">
        <v>402</v>
      </c>
      <c r="C253" s="16" t="s">
        <v>20</v>
      </c>
      <c r="D253" s="12">
        <v>4059.1392049171518</v>
      </c>
      <c r="E253" s="12">
        <f t="shared" ref="E253" si="45">E178-E196</f>
        <v>1761.8122444999999</v>
      </c>
      <c r="F253" s="10">
        <f t="shared" ref="F253" si="46">IF(D253="нд","нд",E253-D253)</f>
        <v>-2297.3269604171519</v>
      </c>
      <c r="G253" s="11">
        <f t="shared" ref="G253" si="47">IF(D253="нд","нд",E253/D253-1)</f>
        <v>-0.56596407377067059</v>
      </c>
      <c r="H253" s="45" t="s">
        <v>21</v>
      </c>
    </row>
    <row r="254" spans="1:8" s="34" customFormat="1" ht="31.5" x14ac:dyDescent="0.25">
      <c r="A254" s="35" t="s">
        <v>403</v>
      </c>
      <c r="B254" s="36" t="s">
        <v>404</v>
      </c>
      <c r="C254" s="16" t="s">
        <v>20</v>
      </c>
      <c r="D254" s="12">
        <v>-4447.1539557200012</v>
      </c>
      <c r="E254" s="12">
        <f t="shared" ref="E254" si="48">E214-E221</f>
        <v>-1630.1186020299999</v>
      </c>
      <c r="F254" s="10">
        <f t="shared" si="43"/>
        <v>2817.0353536900011</v>
      </c>
      <c r="G254" s="11">
        <f t="shared" si="44"/>
        <v>-0.63344678006181576</v>
      </c>
      <c r="H254" s="45" t="s">
        <v>21</v>
      </c>
    </row>
    <row r="255" spans="1:8" s="34" customFormat="1" x14ac:dyDescent="0.25">
      <c r="A255" s="35" t="s">
        <v>405</v>
      </c>
      <c r="B255" s="41" t="s">
        <v>406</v>
      </c>
      <c r="C255" s="16" t="s">
        <v>20</v>
      </c>
      <c r="D255" s="12">
        <v>-4447.1539557200012</v>
      </c>
      <c r="E255" s="12">
        <f t="shared" ref="E255" si="49">E254</f>
        <v>-1630.1186020299999</v>
      </c>
      <c r="F255" s="14">
        <f t="shared" si="43"/>
        <v>2817.0353536900011</v>
      </c>
      <c r="G255" s="11">
        <f t="shared" si="44"/>
        <v>-0.63344678006181576</v>
      </c>
      <c r="H255" s="45" t="s">
        <v>21</v>
      </c>
    </row>
    <row r="256" spans="1:8" s="34" customFormat="1" x14ac:dyDescent="0.25">
      <c r="A256" s="35" t="s">
        <v>407</v>
      </c>
      <c r="B256" s="41" t="s">
        <v>408</v>
      </c>
      <c r="C256" s="16" t="s">
        <v>20</v>
      </c>
      <c r="D256" s="18" t="s">
        <v>21</v>
      </c>
      <c r="E256" s="18" t="s">
        <v>21</v>
      </c>
      <c r="F256" s="14" t="s">
        <v>21</v>
      </c>
      <c r="G256" s="10" t="s">
        <v>21</v>
      </c>
      <c r="H256" s="45" t="s">
        <v>21</v>
      </c>
    </row>
    <row r="257" spans="1:8" s="34" customFormat="1" ht="31.5" x14ac:dyDescent="0.25">
      <c r="A257" s="35" t="s">
        <v>409</v>
      </c>
      <c r="B257" s="36" t="s">
        <v>410</v>
      </c>
      <c r="C257" s="16" t="s">
        <v>20</v>
      </c>
      <c r="D257" s="12">
        <v>-86.237818278333179</v>
      </c>
      <c r="E257" s="12">
        <f t="shared" ref="E257" si="50">E233-E246</f>
        <v>22.160948000000189</v>
      </c>
      <c r="F257" s="14">
        <f t="shared" si="43"/>
        <v>108.39876627833337</v>
      </c>
      <c r="G257" s="11">
        <f t="shared" si="44"/>
        <v>-1.2569748219797905</v>
      </c>
      <c r="H257" s="45" t="s">
        <v>21</v>
      </c>
    </row>
    <row r="258" spans="1:8" s="34" customFormat="1" x14ac:dyDescent="0.25">
      <c r="A258" s="35" t="s">
        <v>411</v>
      </c>
      <c r="B258" s="41" t="s">
        <v>412</v>
      </c>
      <c r="C258" s="16" t="s">
        <v>20</v>
      </c>
      <c r="D258" s="12">
        <v>582.75269105999996</v>
      </c>
      <c r="E258" s="12">
        <f t="shared" ref="E258" si="51">E235-E247</f>
        <v>-5.1999999868712621E-5</v>
      </c>
      <c r="F258" s="14">
        <f t="shared" si="43"/>
        <v>-582.75274305999983</v>
      </c>
      <c r="G258" s="11">
        <f t="shared" si="44"/>
        <v>-1.0000000892316769</v>
      </c>
      <c r="H258" s="45" t="s">
        <v>21</v>
      </c>
    </row>
    <row r="259" spans="1:8" s="34" customFormat="1" x14ac:dyDescent="0.25">
      <c r="A259" s="35" t="s">
        <v>413</v>
      </c>
      <c r="B259" s="41" t="s">
        <v>414</v>
      </c>
      <c r="C259" s="16" t="s">
        <v>20</v>
      </c>
      <c r="D259" s="12">
        <v>-668.99050933833314</v>
      </c>
      <c r="E259" s="12">
        <f t="shared" ref="E259" si="52">E257-E258</f>
        <v>22.161000000000058</v>
      </c>
      <c r="F259" s="14">
        <f t="shared" si="43"/>
        <v>691.1515093383332</v>
      </c>
      <c r="G259" s="11">
        <f t="shared" si="44"/>
        <v>-1.0331260304752581</v>
      </c>
      <c r="H259" s="45" t="s">
        <v>21</v>
      </c>
    </row>
    <row r="260" spans="1:8" s="34" customFormat="1" x14ac:dyDescent="0.25">
      <c r="A260" s="35" t="s">
        <v>415</v>
      </c>
      <c r="B260" s="36" t="s">
        <v>416</v>
      </c>
      <c r="C260" s="16" t="s">
        <v>20</v>
      </c>
      <c r="D260" s="18" t="s">
        <v>21</v>
      </c>
      <c r="E260" s="18" t="s">
        <v>21</v>
      </c>
      <c r="F260" s="14" t="s">
        <v>21</v>
      </c>
      <c r="G260" s="10" t="s">
        <v>21</v>
      </c>
      <c r="H260" s="45" t="s">
        <v>21</v>
      </c>
    </row>
    <row r="261" spans="1:8" s="34" customFormat="1" ht="31.5" x14ac:dyDescent="0.25">
      <c r="A261" s="35" t="s">
        <v>417</v>
      </c>
      <c r="B261" s="36" t="s">
        <v>418</v>
      </c>
      <c r="C261" s="16" t="s">
        <v>20</v>
      </c>
      <c r="D261" s="12">
        <v>-474.25256908118263</v>
      </c>
      <c r="E261" s="12">
        <f t="shared" ref="E261" si="53">E253+E254+E257</f>
        <v>153.85459047000018</v>
      </c>
      <c r="F261" s="14">
        <f t="shared" si="43"/>
        <v>628.1071595511828</v>
      </c>
      <c r="G261" s="11">
        <f t="shared" si="44"/>
        <v>-1.3244148803834173</v>
      </c>
      <c r="H261" s="45" t="s">
        <v>21</v>
      </c>
    </row>
    <row r="262" spans="1:8" s="34" customFormat="1" x14ac:dyDescent="0.25">
      <c r="A262" s="35" t="s">
        <v>419</v>
      </c>
      <c r="B262" s="36" t="s">
        <v>420</v>
      </c>
      <c r="C262" s="16" t="s">
        <v>20</v>
      </c>
      <c r="D262" s="12">
        <v>478.18362400529372</v>
      </c>
      <c r="E262" s="12">
        <v>165.7349950313056</v>
      </c>
      <c r="F262" s="14">
        <f t="shared" si="43"/>
        <v>-312.44862897398809</v>
      </c>
      <c r="G262" s="11">
        <f t="shared" si="44"/>
        <v>-0.65340721281272729</v>
      </c>
      <c r="H262" s="45" t="s">
        <v>21</v>
      </c>
    </row>
    <row r="263" spans="1:8" s="34" customFormat="1" x14ac:dyDescent="0.25">
      <c r="A263" s="35" t="s">
        <v>421</v>
      </c>
      <c r="B263" s="36" t="s">
        <v>422</v>
      </c>
      <c r="C263" s="16" t="s">
        <v>20</v>
      </c>
      <c r="D263" s="12">
        <v>3.9310549241110948</v>
      </c>
      <c r="E263" s="48">
        <f>E262+E261</f>
        <v>319.58958550130581</v>
      </c>
      <c r="F263" s="14">
        <f t="shared" si="43"/>
        <v>315.65853057719471</v>
      </c>
      <c r="G263" s="11">
        <f t="shared" si="44"/>
        <v>80.298682331072399</v>
      </c>
      <c r="H263" s="45" t="s">
        <v>21</v>
      </c>
    </row>
    <row r="264" spans="1:8" s="34" customFormat="1" x14ac:dyDescent="0.25">
      <c r="A264" s="35" t="s">
        <v>423</v>
      </c>
      <c r="B264" s="36" t="s">
        <v>122</v>
      </c>
      <c r="C264" s="16" t="s">
        <v>123</v>
      </c>
      <c r="D264" s="49" t="s">
        <v>124</v>
      </c>
      <c r="E264" s="49" t="s">
        <v>124</v>
      </c>
      <c r="F264" s="14" t="s">
        <v>21</v>
      </c>
      <c r="G264" s="10" t="s">
        <v>21</v>
      </c>
      <c r="H264" s="45" t="s">
        <v>21</v>
      </c>
    </row>
    <row r="265" spans="1:8" s="34" customFormat="1" x14ac:dyDescent="0.25">
      <c r="A265" s="35" t="s">
        <v>424</v>
      </c>
      <c r="B265" s="41" t="s">
        <v>425</v>
      </c>
      <c r="C265" s="16" t="s">
        <v>20</v>
      </c>
      <c r="D265" s="12">
        <v>608.81680304653526</v>
      </c>
      <c r="E265" s="12">
        <v>585.81600000000003</v>
      </c>
      <c r="F265" s="10">
        <f t="shared" si="43"/>
        <v>-23.000803046535225</v>
      </c>
      <c r="G265" s="11">
        <f t="shared" si="44"/>
        <v>-3.7779514184625995E-2</v>
      </c>
      <c r="H265" s="45" t="s">
        <v>21</v>
      </c>
    </row>
    <row r="266" spans="1:8" s="34" customFormat="1" ht="31.5" x14ac:dyDescent="0.25">
      <c r="A266" s="35" t="s">
        <v>426</v>
      </c>
      <c r="B266" s="40" t="s">
        <v>427</v>
      </c>
      <c r="C266" s="16" t="s">
        <v>20</v>
      </c>
      <c r="D266" s="18" t="s">
        <v>21</v>
      </c>
      <c r="E266" s="18" t="s">
        <v>21</v>
      </c>
      <c r="F266" s="10" t="s">
        <v>21</v>
      </c>
      <c r="G266" s="11" t="s">
        <v>21</v>
      </c>
      <c r="H266" s="45" t="s">
        <v>21</v>
      </c>
    </row>
    <row r="267" spans="1:8" s="34" customFormat="1" x14ac:dyDescent="0.25">
      <c r="A267" s="35" t="s">
        <v>428</v>
      </c>
      <c r="B267" s="42" t="s">
        <v>429</v>
      </c>
      <c r="C267" s="16" t="s">
        <v>20</v>
      </c>
      <c r="D267" s="18" t="s">
        <v>21</v>
      </c>
      <c r="E267" s="18" t="s">
        <v>21</v>
      </c>
      <c r="F267" s="10" t="s">
        <v>21</v>
      </c>
      <c r="G267" s="11" t="s">
        <v>21</v>
      </c>
      <c r="H267" s="45" t="s">
        <v>21</v>
      </c>
    </row>
    <row r="268" spans="1:8" s="34" customFormat="1" ht="31.5" x14ac:dyDescent="0.25">
      <c r="A268" s="35" t="s">
        <v>430</v>
      </c>
      <c r="B268" s="42" t="s">
        <v>25</v>
      </c>
      <c r="C268" s="16" t="s">
        <v>20</v>
      </c>
      <c r="D268" s="18" t="s">
        <v>21</v>
      </c>
      <c r="E268" s="18" t="s">
        <v>21</v>
      </c>
      <c r="F268" s="10" t="s">
        <v>21</v>
      </c>
      <c r="G268" s="11" t="s">
        <v>21</v>
      </c>
      <c r="H268" s="45" t="s">
        <v>21</v>
      </c>
    </row>
    <row r="269" spans="1:8" s="34" customFormat="1" x14ac:dyDescent="0.25">
      <c r="A269" s="35" t="s">
        <v>431</v>
      </c>
      <c r="B269" s="43" t="s">
        <v>429</v>
      </c>
      <c r="C269" s="16" t="s">
        <v>20</v>
      </c>
      <c r="D269" s="18" t="s">
        <v>21</v>
      </c>
      <c r="E269" s="18" t="s">
        <v>21</v>
      </c>
      <c r="F269" s="10" t="s">
        <v>21</v>
      </c>
      <c r="G269" s="11" t="s">
        <v>21</v>
      </c>
      <c r="H269" s="45" t="s">
        <v>21</v>
      </c>
    </row>
    <row r="270" spans="1:8" s="34" customFormat="1" ht="31.5" x14ac:dyDescent="0.25">
      <c r="A270" s="35" t="s">
        <v>432</v>
      </c>
      <c r="B270" s="42" t="s">
        <v>27</v>
      </c>
      <c r="C270" s="16" t="s">
        <v>20</v>
      </c>
      <c r="D270" s="18" t="s">
        <v>21</v>
      </c>
      <c r="E270" s="18" t="s">
        <v>21</v>
      </c>
      <c r="F270" s="10" t="s">
        <v>21</v>
      </c>
      <c r="G270" s="11" t="s">
        <v>21</v>
      </c>
      <c r="H270" s="45" t="s">
        <v>21</v>
      </c>
    </row>
    <row r="271" spans="1:8" s="34" customFormat="1" x14ac:dyDescent="0.25">
      <c r="A271" s="35" t="s">
        <v>433</v>
      </c>
      <c r="B271" s="43" t="s">
        <v>429</v>
      </c>
      <c r="C271" s="16" t="s">
        <v>20</v>
      </c>
      <c r="D271" s="18" t="s">
        <v>21</v>
      </c>
      <c r="E271" s="18" t="s">
        <v>21</v>
      </c>
      <c r="F271" s="10" t="s">
        <v>21</v>
      </c>
      <c r="G271" s="11" t="s">
        <v>21</v>
      </c>
      <c r="H271" s="45" t="s">
        <v>21</v>
      </c>
    </row>
    <row r="272" spans="1:8" s="34" customFormat="1" ht="31.5" x14ac:dyDescent="0.25">
      <c r="A272" s="35" t="s">
        <v>434</v>
      </c>
      <c r="B272" s="42" t="s">
        <v>29</v>
      </c>
      <c r="C272" s="16" t="s">
        <v>20</v>
      </c>
      <c r="D272" s="18" t="s">
        <v>21</v>
      </c>
      <c r="E272" s="18" t="s">
        <v>21</v>
      </c>
      <c r="F272" s="10" t="s">
        <v>21</v>
      </c>
      <c r="G272" s="11" t="s">
        <v>21</v>
      </c>
      <c r="H272" s="45" t="s">
        <v>21</v>
      </c>
    </row>
    <row r="273" spans="1:8" s="34" customFormat="1" x14ac:dyDescent="0.25">
      <c r="A273" s="35" t="s">
        <v>435</v>
      </c>
      <c r="B273" s="43" t="s">
        <v>429</v>
      </c>
      <c r="C273" s="16" t="s">
        <v>20</v>
      </c>
      <c r="D273" s="18" t="s">
        <v>21</v>
      </c>
      <c r="E273" s="18" t="s">
        <v>21</v>
      </c>
      <c r="F273" s="10" t="s">
        <v>21</v>
      </c>
      <c r="G273" s="11" t="s">
        <v>21</v>
      </c>
      <c r="H273" s="45" t="s">
        <v>21</v>
      </c>
    </row>
    <row r="274" spans="1:8" s="34" customFormat="1" x14ac:dyDescent="0.25">
      <c r="A274" s="35" t="s">
        <v>436</v>
      </c>
      <c r="B274" s="40" t="s">
        <v>437</v>
      </c>
      <c r="C274" s="16" t="s">
        <v>20</v>
      </c>
      <c r="D274" s="18" t="s">
        <v>21</v>
      </c>
      <c r="E274" s="18" t="s">
        <v>21</v>
      </c>
      <c r="F274" s="10" t="s">
        <v>21</v>
      </c>
      <c r="G274" s="11" t="s">
        <v>21</v>
      </c>
      <c r="H274" s="45" t="s">
        <v>21</v>
      </c>
    </row>
    <row r="275" spans="1:8" s="34" customFormat="1" x14ac:dyDescent="0.25">
      <c r="A275" s="35" t="s">
        <v>438</v>
      </c>
      <c r="B275" s="42" t="s">
        <v>429</v>
      </c>
      <c r="C275" s="16" t="s">
        <v>20</v>
      </c>
      <c r="D275" s="18" t="s">
        <v>21</v>
      </c>
      <c r="E275" s="18" t="s">
        <v>21</v>
      </c>
      <c r="F275" s="10" t="s">
        <v>21</v>
      </c>
      <c r="G275" s="11" t="s">
        <v>21</v>
      </c>
      <c r="H275" s="45" t="s">
        <v>21</v>
      </c>
    </row>
    <row r="276" spans="1:8" s="34" customFormat="1" x14ac:dyDescent="0.25">
      <c r="A276" s="35" t="s">
        <v>439</v>
      </c>
      <c r="B276" s="39" t="s">
        <v>440</v>
      </c>
      <c r="C276" s="16" t="s">
        <v>20</v>
      </c>
      <c r="D276" s="12">
        <v>307.18702145800364</v>
      </c>
      <c r="E276" s="12">
        <v>118.23341304599849</v>
      </c>
      <c r="F276" s="10">
        <f t="shared" si="43"/>
        <v>-188.95360841200517</v>
      </c>
      <c r="G276" s="11">
        <f t="shared" si="44"/>
        <v>-0.61510934776857917</v>
      </c>
      <c r="H276" s="45" t="s">
        <v>21</v>
      </c>
    </row>
    <row r="277" spans="1:8" s="34" customFormat="1" x14ac:dyDescent="0.25">
      <c r="A277" s="35" t="s">
        <v>441</v>
      </c>
      <c r="B277" s="42" t="s">
        <v>429</v>
      </c>
      <c r="C277" s="16" t="s">
        <v>20</v>
      </c>
      <c r="D277" s="18" t="s">
        <v>21</v>
      </c>
      <c r="E277" s="18" t="s">
        <v>21</v>
      </c>
      <c r="F277" s="10" t="s">
        <v>21</v>
      </c>
      <c r="G277" s="11" t="s">
        <v>21</v>
      </c>
      <c r="H277" s="45" t="s">
        <v>21</v>
      </c>
    </row>
    <row r="278" spans="1:8" s="34" customFormat="1" x14ac:dyDescent="0.25">
      <c r="A278" s="35" t="s">
        <v>442</v>
      </c>
      <c r="B278" s="39" t="s">
        <v>443</v>
      </c>
      <c r="C278" s="16" t="s">
        <v>20</v>
      </c>
      <c r="D278" s="18" t="s">
        <v>21</v>
      </c>
      <c r="E278" s="18" t="s">
        <v>21</v>
      </c>
      <c r="F278" s="10" t="s">
        <v>21</v>
      </c>
      <c r="G278" s="11" t="s">
        <v>21</v>
      </c>
      <c r="H278" s="45" t="s">
        <v>21</v>
      </c>
    </row>
    <row r="279" spans="1:8" s="34" customFormat="1" x14ac:dyDescent="0.25">
      <c r="A279" s="35" t="s">
        <v>444</v>
      </c>
      <c r="B279" s="42" t="s">
        <v>429</v>
      </c>
      <c r="C279" s="16" t="s">
        <v>20</v>
      </c>
      <c r="D279" s="18" t="s">
        <v>21</v>
      </c>
      <c r="E279" s="18" t="s">
        <v>21</v>
      </c>
      <c r="F279" s="10" t="s">
        <v>21</v>
      </c>
      <c r="G279" s="11" t="s">
        <v>21</v>
      </c>
      <c r="H279" s="45" t="s">
        <v>21</v>
      </c>
    </row>
    <row r="280" spans="1:8" s="34" customFormat="1" ht="18" customHeight="1" x14ac:dyDescent="0.25">
      <c r="A280" s="35" t="s">
        <v>445</v>
      </c>
      <c r="B280" s="39" t="s">
        <v>446</v>
      </c>
      <c r="C280" s="16" t="s">
        <v>20</v>
      </c>
      <c r="D280" s="12">
        <v>24.615783906766215</v>
      </c>
      <c r="E280" s="46">
        <v>38.18</v>
      </c>
      <c r="F280" s="10">
        <f t="shared" si="43"/>
        <v>13.564216093233785</v>
      </c>
      <c r="G280" s="11">
        <f t="shared" si="44"/>
        <v>0.55103734029389773</v>
      </c>
      <c r="H280" s="45" t="s">
        <v>21</v>
      </c>
    </row>
    <row r="281" spans="1:8" s="34" customFormat="1" x14ac:dyDescent="0.25">
      <c r="A281" s="35" t="s">
        <v>447</v>
      </c>
      <c r="B281" s="42" t="s">
        <v>429</v>
      </c>
      <c r="C281" s="16" t="s">
        <v>20</v>
      </c>
      <c r="D281" s="18" t="s">
        <v>21</v>
      </c>
      <c r="E281" s="18" t="s">
        <v>21</v>
      </c>
      <c r="F281" s="10" t="s">
        <v>21</v>
      </c>
      <c r="G281" s="11" t="s">
        <v>21</v>
      </c>
      <c r="H281" s="45" t="s">
        <v>21</v>
      </c>
    </row>
    <row r="282" spans="1:8" s="34" customFormat="1" ht="15.75" customHeight="1" x14ac:dyDescent="0.25">
      <c r="A282" s="35" t="s">
        <v>448</v>
      </c>
      <c r="B282" s="39" t="s">
        <v>449</v>
      </c>
      <c r="C282" s="16" t="s">
        <v>20</v>
      </c>
      <c r="D282" s="12">
        <v>0</v>
      </c>
      <c r="E282" s="18">
        <v>0</v>
      </c>
      <c r="F282" s="10" t="s">
        <v>21</v>
      </c>
      <c r="G282" s="10" t="s">
        <v>21</v>
      </c>
      <c r="H282" s="45" t="s">
        <v>21</v>
      </c>
    </row>
    <row r="283" spans="1:8" s="34" customFormat="1" x14ac:dyDescent="0.25">
      <c r="A283" s="35" t="s">
        <v>450</v>
      </c>
      <c r="B283" s="42" t="s">
        <v>429</v>
      </c>
      <c r="C283" s="16" t="s">
        <v>20</v>
      </c>
      <c r="D283" s="18" t="s">
        <v>21</v>
      </c>
      <c r="E283" s="18" t="s">
        <v>21</v>
      </c>
      <c r="F283" s="10" t="s">
        <v>21</v>
      </c>
      <c r="G283" s="10" t="s">
        <v>21</v>
      </c>
      <c r="H283" s="45" t="s">
        <v>21</v>
      </c>
    </row>
    <row r="284" spans="1:8" s="34" customFormat="1" x14ac:dyDescent="0.25">
      <c r="A284" s="35" t="s">
        <v>451</v>
      </c>
      <c r="B284" s="39" t="s">
        <v>452</v>
      </c>
      <c r="C284" s="16" t="s">
        <v>20</v>
      </c>
      <c r="D284" s="18" t="s">
        <v>21</v>
      </c>
      <c r="E284" s="18" t="s">
        <v>21</v>
      </c>
      <c r="F284" s="10" t="s">
        <v>21</v>
      </c>
      <c r="G284" s="10" t="s">
        <v>21</v>
      </c>
      <c r="H284" s="45" t="s">
        <v>21</v>
      </c>
    </row>
    <row r="285" spans="1:8" s="34" customFormat="1" x14ac:dyDescent="0.25">
      <c r="A285" s="35" t="s">
        <v>453</v>
      </c>
      <c r="B285" s="42" t="s">
        <v>429</v>
      </c>
      <c r="C285" s="16" t="s">
        <v>20</v>
      </c>
      <c r="D285" s="18" t="s">
        <v>21</v>
      </c>
      <c r="E285" s="18" t="s">
        <v>21</v>
      </c>
      <c r="F285" s="10" t="s">
        <v>21</v>
      </c>
      <c r="G285" s="10" t="s">
        <v>21</v>
      </c>
      <c r="H285" s="45" t="s">
        <v>21</v>
      </c>
    </row>
    <row r="286" spans="1:8" s="34" customFormat="1" ht="31.5" x14ac:dyDescent="0.25">
      <c r="A286" s="35" t="s">
        <v>454</v>
      </c>
      <c r="B286" s="40" t="s">
        <v>455</v>
      </c>
      <c r="C286" s="16" t="s">
        <v>20</v>
      </c>
      <c r="D286" s="18" t="s">
        <v>21</v>
      </c>
      <c r="E286" s="18" t="s">
        <v>21</v>
      </c>
      <c r="F286" s="10" t="s">
        <v>21</v>
      </c>
      <c r="G286" s="10" t="s">
        <v>21</v>
      </c>
      <c r="H286" s="45" t="s">
        <v>21</v>
      </c>
    </row>
    <row r="287" spans="1:8" s="34" customFormat="1" x14ac:dyDescent="0.25">
      <c r="A287" s="35" t="s">
        <v>456</v>
      </c>
      <c r="B287" s="42" t="s">
        <v>429</v>
      </c>
      <c r="C287" s="16" t="s">
        <v>20</v>
      </c>
      <c r="D287" s="18" t="s">
        <v>21</v>
      </c>
      <c r="E287" s="18" t="s">
        <v>21</v>
      </c>
      <c r="F287" s="10" t="s">
        <v>21</v>
      </c>
      <c r="G287" s="10" t="s">
        <v>21</v>
      </c>
      <c r="H287" s="45" t="s">
        <v>21</v>
      </c>
    </row>
    <row r="288" spans="1:8" s="34" customFormat="1" x14ac:dyDescent="0.25">
      <c r="A288" s="35" t="s">
        <v>457</v>
      </c>
      <c r="B288" s="42" t="s">
        <v>45</v>
      </c>
      <c r="C288" s="16" t="s">
        <v>20</v>
      </c>
      <c r="D288" s="18" t="s">
        <v>21</v>
      </c>
      <c r="E288" s="18" t="s">
        <v>21</v>
      </c>
      <c r="F288" s="10" t="s">
        <v>21</v>
      </c>
      <c r="G288" s="10" t="s">
        <v>21</v>
      </c>
      <c r="H288" s="45" t="s">
        <v>21</v>
      </c>
    </row>
    <row r="289" spans="1:8" s="34" customFormat="1" x14ac:dyDescent="0.25">
      <c r="A289" s="35" t="s">
        <v>458</v>
      </c>
      <c r="B289" s="43" t="s">
        <v>429</v>
      </c>
      <c r="C289" s="16" t="s">
        <v>20</v>
      </c>
      <c r="D289" s="18" t="s">
        <v>21</v>
      </c>
      <c r="E289" s="18" t="s">
        <v>21</v>
      </c>
      <c r="F289" s="10" t="s">
        <v>21</v>
      </c>
      <c r="G289" s="10" t="s">
        <v>21</v>
      </c>
      <c r="H289" s="45" t="s">
        <v>21</v>
      </c>
    </row>
    <row r="290" spans="1:8" s="34" customFormat="1" x14ac:dyDescent="0.25">
      <c r="A290" s="35" t="s">
        <v>459</v>
      </c>
      <c r="B290" s="42" t="s">
        <v>47</v>
      </c>
      <c r="C290" s="16" t="s">
        <v>20</v>
      </c>
      <c r="D290" s="18" t="s">
        <v>21</v>
      </c>
      <c r="E290" s="18" t="s">
        <v>21</v>
      </c>
      <c r="F290" s="10" t="s">
        <v>21</v>
      </c>
      <c r="G290" s="10" t="s">
        <v>21</v>
      </c>
      <c r="H290" s="45" t="s">
        <v>21</v>
      </c>
    </row>
    <row r="291" spans="1:8" s="34" customFormat="1" x14ac:dyDescent="0.25">
      <c r="A291" s="35" t="s">
        <v>460</v>
      </c>
      <c r="B291" s="43" t="s">
        <v>429</v>
      </c>
      <c r="C291" s="16" t="s">
        <v>20</v>
      </c>
      <c r="D291" s="18" t="s">
        <v>21</v>
      </c>
      <c r="E291" s="18" t="s">
        <v>21</v>
      </c>
      <c r="F291" s="10" t="s">
        <v>21</v>
      </c>
      <c r="G291" s="10" t="s">
        <v>21</v>
      </c>
      <c r="H291" s="45" t="s">
        <v>21</v>
      </c>
    </row>
    <row r="292" spans="1:8" s="34" customFormat="1" ht="31.5" x14ac:dyDescent="0.25">
      <c r="A292" s="35" t="s">
        <v>461</v>
      </c>
      <c r="B292" s="40" t="s">
        <v>462</v>
      </c>
      <c r="C292" s="16" t="s">
        <v>20</v>
      </c>
      <c r="D292" s="12">
        <v>277.01399768176537</v>
      </c>
      <c r="E292" s="46">
        <f t="shared" ref="E292" si="54">E265-E276-E280</f>
        <v>429.40258695400155</v>
      </c>
      <c r="F292" s="10">
        <f t="shared" si="43"/>
        <v>152.38858927223617</v>
      </c>
      <c r="G292" s="11">
        <f t="shared" si="44"/>
        <v>0.55011151258609226</v>
      </c>
      <c r="H292" s="45" t="s">
        <v>463</v>
      </c>
    </row>
    <row r="293" spans="1:8" s="34" customFormat="1" x14ac:dyDescent="0.25">
      <c r="A293" s="35" t="s">
        <v>464</v>
      </c>
      <c r="B293" s="42" t="s">
        <v>429</v>
      </c>
      <c r="C293" s="16" t="s">
        <v>20</v>
      </c>
      <c r="D293" s="18" t="s">
        <v>21</v>
      </c>
      <c r="E293" s="18" t="s">
        <v>21</v>
      </c>
      <c r="F293" s="10" t="s">
        <v>21</v>
      </c>
      <c r="G293" s="10" t="s">
        <v>21</v>
      </c>
      <c r="H293" s="45" t="s">
        <v>21</v>
      </c>
    </row>
    <row r="294" spans="1:8" s="34" customFormat="1" ht="110.25" x14ac:dyDescent="0.25">
      <c r="A294" s="35" t="s">
        <v>465</v>
      </c>
      <c r="B294" s="41" t="s">
        <v>466</v>
      </c>
      <c r="C294" s="16" t="s">
        <v>20</v>
      </c>
      <c r="D294" s="12">
        <v>4367.7244185531754</v>
      </c>
      <c r="E294" s="12">
        <v>7807.3680000000004</v>
      </c>
      <c r="F294" s="10">
        <f t="shared" si="43"/>
        <v>3439.643581446825</v>
      </c>
      <c r="G294" s="11">
        <f t="shared" si="44"/>
        <v>0.78751387492213154</v>
      </c>
      <c r="H294" s="45" t="s">
        <v>467</v>
      </c>
    </row>
    <row r="295" spans="1:8" s="34" customFormat="1" x14ac:dyDescent="0.25">
      <c r="A295" s="35" t="s">
        <v>468</v>
      </c>
      <c r="B295" s="40" t="s">
        <v>469</v>
      </c>
      <c r="C295" s="16" t="s">
        <v>20</v>
      </c>
      <c r="D295" s="18" t="s">
        <v>21</v>
      </c>
      <c r="E295" s="18" t="s">
        <v>21</v>
      </c>
      <c r="F295" s="10" t="s">
        <v>21</v>
      </c>
      <c r="G295" s="10" t="s">
        <v>21</v>
      </c>
      <c r="H295" s="45" t="s">
        <v>21</v>
      </c>
    </row>
    <row r="296" spans="1:8" s="34" customFormat="1" x14ac:dyDescent="0.25">
      <c r="A296" s="35" t="s">
        <v>470</v>
      </c>
      <c r="B296" s="42" t="s">
        <v>429</v>
      </c>
      <c r="C296" s="16" t="s">
        <v>20</v>
      </c>
      <c r="D296" s="18" t="s">
        <v>21</v>
      </c>
      <c r="E296" s="18" t="s">
        <v>21</v>
      </c>
      <c r="F296" s="10" t="s">
        <v>21</v>
      </c>
      <c r="G296" s="10" t="s">
        <v>21</v>
      </c>
      <c r="H296" s="45" t="s">
        <v>21</v>
      </c>
    </row>
    <row r="297" spans="1:8" s="34" customFormat="1" x14ac:dyDescent="0.25">
      <c r="A297" s="35" t="s">
        <v>471</v>
      </c>
      <c r="B297" s="40" t="s">
        <v>472</v>
      </c>
      <c r="C297" s="16" t="s">
        <v>20</v>
      </c>
      <c r="D297" s="12">
        <v>35.198864940382897</v>
      </c>
      <c r="E297" s="46">
        <f t="shared" ref="E297" si="55">E300</f>
        <v>2.71</v>
      </c>
      <c r="F297" s="10">
        <f t="shared" ref="F297" si="56">IF(D297="нд","нд",E297-D297)</f>
        <v>-32.488864940382896</v>
      </c>
      <c r="G297" s="11">
        <f t="shared" ref="G297" si="57">IF(D297="нд","нд",E297/D297-1)</f>
        <v>-0.92300888097982736</v>
      </c>
      <c r="H297" s="45" t="s">
        <v>21</v>
      </c>
    </row>
    <row r="298" spans="1:8" s="34" customFormat="1" x14ac:dyDescent="0.25">
      <c r="A298" s="35" t="s">
        <v>473</v>
      </c>
      <c r="B298" s="42" t="s">
        <v>296</v>
      </c>
      <c r="C298" s="16" t="s">
        <v>20</v>
      </c>
      <c r="D298" s="18" t="s">
        <v>21</v>
      </c>
      <c r="E298" s="18" t="s">
        <v>21</v>
      </c>
      <c r="F298" s="10" t="s">
        <v>21</v>
      </c>
      <c r="G298" s="10" t="s">
        <v>21</v>
      </c>
      <c r="H298" s="45" t="s">
        <v>21</v>
      </c>
    </row>
    <row r="299" spans="1:8" s="34" customFormat="1" x14ac:dyDescent="0.25">
      <c r="A299" s="35" t="s">
        <v>474</v>
      </c>
      <c r="B299" s="43" t="s">
        <v>429</v>
      </c>
      <c r="C299" s="16" t="s">
        <v>20</v>
      </c>
      <c r="D299" s="18" t="s">
        <v>21</v>
      </c>
      <c r="E299" s="18" t="s">
        <v>21</v>
      </c>
      <c r="F299" s="10" t="s">
        <v>21</v>
      </c>
      <c r="G299" s="11" t="s">
        <v>21</v>
      </c>
      <c r="H299" s="45" t="s">
        <v>21</v>
      </c>
    </row>
    <row r="300" spans="1:8" s="34" customFormat="1" x14ac:dyDescent="0.25">
      <c r="A300" s="35" t="s">
        <v>475</v>
      </c>
      <c r="B300" s="42" t="s">
        <v>476</v>
      </c>
      <c r="C300" s="16" t="s">
        <v>20</v>
      </c>
      <c r="D300" s="12">
        <v>35.198864940382897</v>
      </c>
      <c r="E300" s="18">
        <v>2.71</v>
      </c>
      <c r="F300" s="14">
        <f t="shared" ref="F300:F312" si="58">IF(D300="нд","нд",E300-D300)</f>
        <v>-32.488864940382896</v>
      </c>
      <c r="G300" s="11">
        <f t="shared" ref="G300:G302" si="59">IF(D300="нд","нд",E300/D300-1)</f>
        <v>-0.92300888097982736</v>
      </c>
      <c r="H300" s="45" t="s">
        <v>21</v>
      </c>
    </row>
    <row r="301" spans="1:8" s="34" customFormat="1" x14ac:dyDescent="0.25">
      <c r="A301" s="35" t="s">
        <v>477</v>
      </c>
      <c r="B301" s="43" t="s">
        <v>429</v>
      </c>
      <c r="C301" s="16" t="s">
        <v>20</v>
      </c>
      <c r="D301" s="18" t="s">
        <v>21</v>
      </c>
      <c r="E301" s="18" t="s">
        <v>21</v>
      </c>
      <c r="F301" s="10" t="s">
        <v>21</v>
      </c>
      <c r="G301" s="11" t="s">
        <v>21</v>
      </c>
      <c r="H301" s="45" t="s">
        <v>21</v>
      </c>
    </row>
    <row r="302" spans="1:8" s="34" customFormat="1" ht="31.5" x14ac:dyDescent="0.25">
      <c r="A302" s="35" t="s">
        <v>478</v>
      </c>
      <c r="B302" s="40" t="s">
        <v>479</v>
      </c>
      <c r="C302" s="16" t="s">
        <v>20</v>
      </c>
      <c r="D302" s="12">
        <v>2.2489387379199997</v>
      </c>
      <c r="E302" s="12">
        <v>4.6E-6</v>
      </c>
      <c r="F302" s="10">
        <f t="shared" si="58"/>
        <v>-2.2489341379199996</v>
      </c>
      <c r="G302" s="11">
        <f t="shared" si="59"/>
        <v>-0.99999795459079321</v>
      </c>
      <c r="H302" s="45" t="s">
        <v>21</v>
      </c>
    </row>
    <row r="303" spans="1:8" s="34" customFormat="1" x14ac:dyDescent="0.25">
      <c r="A303" s="35" t="s">
        <v>480</v>
      </c>
      <c r="B303" s="42" t="s">
        <v>429</v>
      </c>
      <c r="C303" s="16" t="s">
        <v>20</v>
      </c>
      <c r="D303" s="18" t="s">
        <v>21</v>
      </c>
      <c r="E303" s="18" t="s">
        <v>21</v>
      </c>
      <c r="F303" s="10" t="s">
        <v>21</v>
      </c>
      <c r="G303" s="11" t="s">
        <v>21</v>
      </c>
      <c r="H303" s="45" t="s">
        <v>21</v>
      </c>
    </row>
    <row r="304" spans="1:8" s="34" customFormat="1" x14ac:dyDescent="0.25">
      <c r="A304" s="35" t="s">
        <v>481</v>
      </c>
      <c r="B304" s="40" t="s">
        <v>482</v>
      </c>
      <c r="C304" s="16" t="s">
        <v>20</v>
      </c>
      <c r="D304" s="12">
        <v>96.201523558468793</v>
      </c>
      <c r="E304" s="46">
        <v>0</v>
      </c>
      <c r="F304" s="14" t="s">
        <v>21</v>
      </c>
      <c r="G304" s="19" t="s">
        <v>21</v>
      </c>
      <c r="H304" s="45" t="s">
        <v>21</v>
      </c>
    </row>
    <row r="305" spans="1:8" s="34" customFormat="1" x14ac:dyDescent="0.25">
      <c r="A305" s="35" t="s">
        <v>483</v>
      </c>
      <c r="B305" s="42" t="s">
        <v>429</v>
      </c>
      <c r="C305" s="16" t="s">
        <v>20</v>
      </c>
      <c r="D305" s="18" t="s">
        <v>21</v>
      </c>
      <c r="E305" s="18" t="s">
        <v>21</v>
      </c>
      <c r="F305" s="11" t="s">
        <v>21</v>
      </c>
      <c r="G305" s="11" t="s">
        <v>21</v>
      </c>
      <c r="H305" s="45" t="s">
        <v>21</v>
      </c>
    </row>
    <row r="306" spans="1:8" s="34" customFormat="1" x14ac:dyDescent="0.25">
      <c r="A306" s="35" t="s">
        <v>484</v>
      </c>
      <c r="B306" s="40" t="s">
        <v>485</v>
      </c>
      <c r="C306" s="16" t="s">
        <v>20</v>
      </c>
      <c r="D306" s="50">
        <v>44.861372209999942</v>
      </c>
      <c r="E306" s="12">
        <v>78.355999999999995</v>
      </c>
      <c r="F306" s="14">
        <f t="shared" si="58"/>
        <v>33.494627790000052</v>
      </c>
      <c r="G306" s="11">
        <f t="shared" ref="G306:G312" si="60">IF(D306="нд","нд",E306/D306-1)</f>
        <v>0.74662512847821105</v>
      </c>
      <c r="H306" s="45" t="s">
        <v>21</v>
      </c>
    </row>
    <row r="307" spans="1:8" s="34" customFormat="1" x14ac:dyDescent="0.25">
      <c r="A307" s="35" t="s">
        <v>486</v>
      </c>
      <c r="B307" s="42" t="s">
        <v>429</v>
      </c>
      <c r="C307" s="16" t="s">
        <v>20</v>
      </c>
      <c r="D307" s="18" t="s">
        <v>21</v>
      </c>
      <c r="E307" s="18" t="s">
        <v>21</v>
      </c>
      <c r="F307" s="14" t="s">
        <v>21</v>
      </c>
      <c r="G307" s="10" t="s">
        <v>21</v>
      </c>
      <c r="H307" s="45" t="s">
        <v>21</v>
      </c>
    </row>
    <row r="308" spans="1:8" s="34" customFormat="1" x14ac:dyDescent="0.25">
      <c r="A308" s="35" t="s">
        <v>487</v>
      </c>
      <c r="B308" s="40" t="s">
        <v>488</v>
      </c>
      <c r="C308" s="16" t="s">
        <v>20</v>
      </c>
      <c r="D308" s="50">
        <v>50.615623721999931</v>
      </c>
      <c r="E308" s="12">
        <v>42.08</v>
      </c>
      <c r="F308" s="14">
        <f t="shared" si="58"/>
        <v>-8.5356237219999329</v>
      </c>
      <c r="G308" s="11">
        <f t="shared" si="60"/>
        <v>-0.16863614620024825</v>
      </c>
      <c r="H308" s="45" t="s">
        <v>21</v>
      </c>
    </row>
    <row r="309" spans="1:8" s="34" customFormat="1" x14ac:dyDescent="0.25">
      <c r="A309" s="35" t="s">
        <v>489</v>
      </c>
      <c r="B309" s="42" t="s">
        <v>429</v>
      </c>
      <c r="C309" s="16" t="s">
        <v>20</v>
      </c>
      <c r="D309" s="18" t="s">
        <v>21</v>
      </c>
      <c r="E309" s="18" t="s">
        <v>21</v>
      </c>
      <c r="F309" s="20" t="s">
        <v>21</v>
      </c>
      <c r="G309" s="20" t="s">
        <v>21</v>
      </c>
      <c r="H309" s="45" t="s">
        <v>21</v>
      </c>
    </row>
    <row r="310" spans="1:8" s="34" customFormat="1" ht="94.5" x14ac:dyDescent="0.25">
      <c r="A310" s="35" t="s">
        <v>490</v>
      </c>
      <c r="B310" s="40" t="s">
        <v>491</v>
      </c>
      <c r="C310" s="16" t="s">
        <v>20</v>
      </c>
      <c r="D310" s="50">
        <v>1344.3176626368559</v>
      </c>
      <c r="E310" s="12">
        <v>5138.433872999999</v>
      </c>
      <c r="F310" s="14">
        <f t="shared" si="58"/>
        <v>3794.1162103631432</v>
      </c>
      <c r="G310" s="11">
        <f t="shared" si="60"/>
        <v>2.8223360562867632</v>
      </c>
      <c r="H310" s="45" t="s">
        <v>492</v>
      </c>
    </row>
    <row r="311" spans="1:8" s="34" customFormat="1" x14ac:dyDescent="0.25">
      <c r="A311" s="35" t="s">
        <v>493</v>
      </c>
      <c r="B311" s="42" t="s">
        <v>429</v>
      </c>
      <c r="C311" s="16" t="s">
        <v>20</v>
      </c>
      <c r="D311" s="18" t="s">
        <v>21</v>
      </c>
      <c r="E311" s="18" t="s">
        <v>21</v>
      </c>
      <c r="F311" s="20" t="s">
        <v>21</v>
      </c>
      <c r="G311" s="20" t="s">
        <v>21</v>
      </c>
      <c r="H311" s="45" t="s">
        <v>21</v>
      </c>
    </row>
    <row r="312" spans="1:8" s="34" customFormat="1" ht="31.5" x14ac:dyDescent="0.25">
      <c r="A312" s="35" t="s">
        <v>494</v>
      </c>
      <c r="B312" s="40" t="s">
        <v>495</v>
      </c>
      <c r="C312" s="16" t="s">
        <v>20</v>
      </c>
      <c r="D312" s="50">
        <v>738.38398794700061</v>
      </c>
      <c r="E312" s="12">
        <v>949.64599999999996</v>
      </c>
      <c r="F312" s="14">
        <f t="shared" si="58"/>
        <v>211.26201205299935</v>
      </c>
      <c r="G312" s="11">
        <f t="shared" si="60"/>
        <v>0.28611402129722685</v>
      </c>
      <c r="H312" s="45" t="s">
        <v>21</v>
      </c>
    </row>
    <row r="313" spans="1:8" s="34" customFormat="1" x14ac:dyDescent="0.25">
      <c r="A313" s="35" t="s">
        <v>496</v>
      </c>
      <c r="B313" s="42" t="s">
        <v>429</v>
      </c>
      <c r="C313" s="16" t="s">
        <v>20</v>
      </c>
      <c r="D313" s="18" t="s">
        <v>21</v>
      </c>
      <c r="E313" s="18" t="s">
        <v>21</v>
      </c>
      <c r="F313" s="20" t="s">
        <v>21</v>
      </c>
      <c r="G313" s="20" t="s">
        <v>21</v>
      </c>
      <c r="H313" s="45" t="s">
        <v>21</v>
      </c>
    </row>
    <row r="314" spans="1:8" s="34" customFormat="1" x14ac:dyDescent="0.25">
      <c r="A314" s="35" t="s">
        <v>497</v>
      </c>
      <c r="B314" s="42" t="s">
        <v>498</v>
      </c>
      <c r="C314" s="16" t="s">
        <v>20</v>
      </c>
      <c r="D314" s="50">
        <v>1031.8649918025476</v>
      </c>
      <c r="E314" s="46">
        <f t="shared" ref="E314" si="61">E294-SUM(E300:E312)-E316</f>
        <v>1088.4501224000014</v>
      </c>
      <c r="F314" s="10">
        <f t="shared" ref="F314" si="62">IF(D314="нд","нд",E314-D314)</f>
        <v>56.585130597453826</v>
      </c>
      <c r="G314" s="11">
        <f t="shared" ref="G314" si="63">IF(D314="нд","нд",E314/D314-1)</f>
        <v>5.4837726879953808E-2</v>
      </c>
      <c r="H314" s="45" t="s">
        <v>21</v>
      </c>
    </row>
    <row r="315" spans="1:8" s="34" customFormat="1" x14ac:dyDescent="0.25">
      <c r="A315" s="35" t="s">
        <v>499</v>
      </c>
      <c r="B315" s="42" t="s">
        <v>429</v>
      </c>
      <c r="C315" s="16" t="s">
        <v>20</v>
      </c>
      <c r="D315" s="18" t="s">
        <v>21</v>
      </c>
      <c r="E315" s="18" t="s">
        <v>21</v>
      </c>
      <c r="F315" s="14" t="s">
        <v>21</v>
      </c>
      <c r="G315" s="10" t="s">
        <v>21</v>
      </c>
      <c r="H315" s="45" t="s">
        <v>21</v>
      </c>
    </row>
    <row r="316" spans="1:8" s="34" customFormat="1" x14ac:dyDescent="0.25">
      <c r="A316" s="35" t="s">
        <v>500</v>
      </c>
      <c r="B316" s="40" t="s">
        <v>501</v>
      </c>
      <c r="C316" s="16" t="s">
        <v>20</v>
      </c>
      <c r="D316" s="50">
        <v>1024.0314529979996</v>
      </c>
      <c r="E316" s="46">
        <v>507.69200000000001</v>
      </c>
      <c r="F316" s="10">
        <f t="shared" ref="F316:F317" si="64">IF(D316="нд","нд",E316-D316)</f>
        <v>-516.33945299799962</v>
      </c>
      <c r="G316" s="11">
        <f t="shared" ref="G316:G317" si="65">IF(D316="нд","нд",E316/D316-1)</f>
        <v>-0.50422225946902466</v>
      </c>
      <c r="H316" s="45" t="s">
        <v>21</v>
      </c>
    </row>
    <row r="317" spans="1:8" s="34" customFormat="1" ht="31.5" x14ac:dyDescent="0.25">
      <c r="A317" s="35" t="s">
        <v>502</v>
      </c>
      <c r="B317" s="41" t="s">
        <v>503</v>
      </c>
      <c r="C317" s="16" t="s">
        <v>504</v>
      </c>
      <c r="D317" s="11">
        <v>0.94328464747078677</v>
      </c>
      <c r="E317" s="51">
        <f t="shared" ref="E317" si="66">E178/(E23*1.2)</f>
        <v>1.1762316769301104</v>
      </c>
      <c r="F317" s="10">
        <f t="shared" si="64"/>
        <v>0.23294702945932366</v>
      </c>
      <c r="G317" s="11">
        <f t="shared" si="65"/>
        <v>0.24695305927422928</v>
      </c>
      <c r="H317" s="45" t="s">
        <v>21</v>
      </c>
    </row>
    <row r="318" spans="1:8" s="34" customFormat="1" x14ac:dyDescent="0.25">
      <c r="A318" s="35" t="s">
        <v>505</v>
      </c>
      <c r="B318" s="40" t="s">
        <v>506</v>
      </c>
      <c r="C318" s="16" t="s">
        <v>504</v>
      </c>
      <c r="D318" s="18" t="s">
        <v>21</v>
      </c>
      <c r="E318" s="18" t="s">
        <v>21</v>
      </c>
      <c r="F318" s="20" t="s">
        <v>21</v>
      </c>
      <c r="G318" s="20" t="s">
        <v>21</v>
      </c>
      <c r="H318" s="45" t="s">
        <v>21</v>
      </c>
    </row>
    <row r="319" spans="1:8" s="34" customFormat="1" ht="31.5" x14ac:dyDescent="0.25">
      <c r="A319" s="35" t="s">
        <v>507</v>
      </c>
      <c r="B319" s="40" t="s">
        <v>508</v>
      </c>
      <c r="C319" s="16" t="s">
        <v>504</v>
      </c>
      <c r="D319" s="18" t="s">
        <v>21</v>
      </c>
      <c r="E319" s="18" t="s">
        <v>21</v>
      </c>
      <c r="F319" s="20" t="s">
        <v>124</v>
      </c>
      <c r="G319" s="20" t="s">
        <v>124</v>
      </c>
      <c r="H319" s="45" t="s">
        <v>124</v>
      </c>
    </row>
    <row r="320" spans="1:8" s="34" customFormat="1" ht="31.5" x14ac:dyDescent="0.25">
      <c r="A320" s="35" t="s">
        <v>509</v>
      </c>
      <c r="B320" s="40" t="s">
        <v>510</v>
      </c>
      <c r="C320" s="16" t="s">
        <v>504</v>
      </c>
      <c r="D320" s="18" t="s">
        <v>21</v>
      </c>
      <c r="E320" s="18" t="s">
        <v>21</v>
      </c>
      <c r="F320" s="20" t="s">
        <v>21</v>
      </c>
      <c r="G320" s="20" t="s">
        <v>21</v>
      </c>
      <c r="H320" s="45" t="s">
        <v>21</v>
      </c>
    </row>
    <row r="321" spans="1:8" s="34" customFormat="1" ht="31.5" x14ac:dyDescent="0.25">
      <c r="A321" s="35" t="s">
        <v>511</v>
      </c>
      <c r="B321" s="40" t="s">
        <v>512</v>
      </c>
      <c r="C321" s="16" t="s">
        <v>504</v>
      </c>
      <c r="D321" s="18" t="s">
        <v>21</v>
      </c>
      <c r="E321" s="18" t="s">
        <v>21</v>
      </c>
      <c r="F321" s="20" t="s">
        <v>21</v>
      </c>
      <c r="G321" s="20" t="s">
        <v>21</v>
      </c>
      <c r="H321" s="45" t="s">
        <v>21</v>
      </c>
    </row>
    <row r="322" spans="1:8" s="34" customFormat="1" x14ac:dyDescent="0.25">
      <c r="A322" s="35" t="s">
        <v>513</v>
      </c>
      <c r="B322" s="39" t="s">
        <v>514</v>
      </c>
      <c r="C322" s="16" t="s">
        <v>504</v>
      </c>
      <c r="D322" s="18" t="s">
        <v>21</v>
      </c>
      <c r="E322" s="18" t="s">
        <v>21</v>
      </c>
      <c r="F322" s="20" t="s">
        <v>21</v>
      </c>
      <c r="G322" s="20" t="s">
        <v>21</v>
      </c>
      <c r="H322" s="45" t="s">
        <v>21</v>
      </c>
    </row>
    <row r="323" spans="1:8" s="34" customFormat="1" x14ac:dyDescent="0.25">
      <c r="A323" s="35" t="s">
        <v>515</v>
      </c>
      <c r="B323" s="39" t="s">
        <v>516</v>
      </c>
      <c r="C323" s="16" t="s">
        <v>504</v>
      </c>
      <c r="D323" s="52">
        <v>0.99737232211753823</v>
      </c>
      <c r="E323" s="52">
        <f t="shared" ref="E323" si="67">E184/(E29*1.2)</f>
        <v>1.017251766480016</v>
      </c>
      <c r="F323" s="10">
        <f t="shared" ref="F323" si="68">IF(D323="нд","нд",E323-D323)</f>
        <v>1.9879444362477794E-2</v>
      </c>
      <c r="G323" s="11">
        <f t="shared" ref="G323" si="69">IF(D323="нд","нд",E323/D323-1)</f>
        <v>1.9931818761795395E-2</v>
      </c>
      <c r="H323" s="45" t="s">
        <v>21</v>
      </c>
    </row>
    <row r="324" spans="1:8" s="34" customFormat="1" x14ac:dyDescent="0.25">
      <c r="A324" s="35" t="s">
        <v>517</v>
      </c>
      <c r="B324" s="39" t="s">
        <v>518</v>
      </c>
      <c r="C324" s="16" t="s">
        <v>504</v>
      </c>
      <c r="D324" s="18" t="s">
        <v>21</v>
      </c>
      <c r="E324" s="18" t="s">
        <v>21</v>
      </c>
      <c r="F324" s="20" t="s">
        <v>21</v>
      </c>
      <c r="G324" s="20" t="s">
        <v>21</v>
      </c>
      <c r="H324" s="45" t="s">
        <v>21</v>
      </c>
    </row>
    <row r="325" spans="1:8" s="34" customFormat="1" ht="19.5" customHeight="1" x14ac:dyDescent="0.25">
      <c r="A325" s="35" t="s">
        <v>519</v>
      </c>
      <c r="B325" s="39" t="s">
        <v>520</v>
      </c>
      <c r="C325" s="16" t="s">
        <v>504</v>
      </c>
      <c r="D325" s="52">
        <v>0</v>
      </c>
      <c r="E325" s="52">
        <v>0</v>
      </c>
      <c r="F325" s="20" t="s">
        <v>124</v>
      </c>
      <c r="G325" s="20" t="s">
        <v>124</v>
      </c>
      <c r="H325" s="45" t="s">
        <v>124</v>
      </c>
    </row>
    <row r="326" spans="1:8" s="34" customFormat="1" ht="19.5" customHeight="1" x14ac:dyDescent="0.25">
      <c r="A326" s="35" t="s">
        <v>521</v>
      </c>
      <c r="B326" s="39" t="s">
        <v>522</v>
      </c>
      <c r="C326" s="16" t="s">
        <v>504</v>
      </c>
      <c r="D326" s="18" t="s">
        <v>21</v>
      </c>
      <c r="E326" s="18" t="s">
        <v>21</v>
      </c>
      <c r="F326" s="20" t="s">
        <v>21</v>
      </c>
      <c r="G326" s="20" t="s">
        <v>21</v>
      </c>
      <c r="H326" s="45" t="s">
        <v>21</v>
      </c>
    </row>
    <row r="327" spans="1:8" s="34" customFormat="1" ht="36.75" customHeight="1" x14ac:dyDescent="0.25">
      <c r="A327" s="35" t="s">
        <v>523</v>
      </c>
      <c r="B327" s="40" t="s">
        <v>524</v>
      </c>
      <c r="C327" s="16" t="s">
        <v>504</v>
      </c>
      <c r="D327" s="18" t="s">
        <v>21</v>
      </c>
      <c r="E327" s="18" t="s">
        <v>21</v>
      </c>
      <c r="F327" s="20" t="s">
        <v>21</v>
      </c>
      <c r="G327" s="20" t="s">
        <v>21</v>
      </c>
      <c r="H327" s="45" t="s">
        <v>21</v>
      </c>
    </row>
    <row r="328" spans="1:8" s="34" customFormat="1" ht="19.5" customHeight="1" x14ac:dyDescent="0.25">
      <c r="A328" s="35" t="s">
        <v>525</v>
      </c>
      <c r="B328" s="53" t="s">
        <v>45</v>
      </c>
      <c r="C328" s="16" t="s">
        <v>504</v>
      </c>
      <c r="D328" s="18" t="s">
        <v>21</v>
      </c>
      <c r="E328" s="18" t="s">
        <v>21</v>
      </c>
      <c r="F328" s="20" t="s">
        <v>124</v>
      </c>
      <c r="G328" s="20" t="s">
        <v>124</v>
      </c>
      <c r="H328" s="45" t="s">
        <v>124</v>
      </c>
    </row>
    <row r="329" spans="1:8" s="34" customFormat="1" ht="19.5" customHeight="1" x14ac:dyDescent="0.25">
      <c r="A329" s="35" t="s">
        <v>526</v>
      </c>
      <c r="B329" s="53" t="s">
        <v>47</v>
      </c>
      <c r="C329" s="16" t="s">
        <v>504</v>
      </c>
      <c r="D329" s="18" t="s">
        <v>21</v>
      </c>
      <c r="E329" s="18" t="s">
        <v>21</v>
      </c>
      <c r="F329" s="20" t="s">
        <v>21</v>
      </c>
      <c r="G329" s="20" t="s">
        <v>21</v>
      </c>
      <c r="H329" s="45" t="s">
        <v>21</v>
      </c>
    </row>
    <row r="330" spans="1:8" s="34" customFormat="1" ht="15.6" customHeight="1" x14ac:dyDescent="0.25">
      <c r="A330" s="82" t="s">
        <v>527</v>
      </c>
      <c r="B330" s="83"/>
      <c r="C330" s="83"/>
      <c r="D330" s="83"/>
      <c r="E330" s="83"/>
      <c r="F330" s="83"/>
      <c r="G330" s="83"/>
      <c r="H330" s="84"/>
    </row>
    <row r="331" spans="1:8" ht="31.5" x14ac:dyDescent="0.25">
      <c r="A331" s="35" t="s">
        <v>528</v>
      </c>
      <c r="B331" s="36" t="s">
        <v>529</v>
      </c>
      <c r="C331" s="16" t="s">
        <v>123</v>
      </c>
      <c r="D331" s="49" t="s">
        <v>124</v>
      </c>
      <c r="E331" s="49" t="s">
        <v>124</v>
      </c>
      <c r="F331" s="20" t="s">
        <v>21</v>
      </c>
      <c r="G331" s="20" t="s">
        <v>21</v>
      </c>
      <c r="H331" s="45" t="s">
        <v>21</v>
      </c>
    </row>
    <row r="332" spans="1:8" x14ac:dyDescent="0.25">
      <c r="A332" s="35" t="s">
        <v>530</v>
      </c>
      <c r="B332" s="41" t="s">
        <v>531</v>
      </c>
      <c r="C332" s="16" t="s">
        <v>532</v>
      </c>
      <c r="D332" s="18" t="s">
        <v>21</v>
      </c>
      <c r="E332" s="18" t="s">
        <v>21</v>
      </c>
      <c r="F332" s="20" t="s">
        <v>124</v>
      </c>
      <c r="G332" s="20" t="s">
        <v>124</v>
      </c>
      <c r="H332" s="45" t="s">
        <v>124</v>
      </c>
    </row>
    <row r="333" spans="1:8" x14ac:dyDescent="0.25">
      <c r="A333" s="35" t="s">
        <v>533</v>
      </c>
      <c r="B333" s="41" t="s">
        <v>534</v>
      </c>
      <c r="C333" s="16" t="s">
        <v>535</v>
      </c>
      <c r="D333" s="18" t="s">
        <v>21</v>
      </c>
      <c r="E333" s="18" t="s">
        <v>21</v>
      </c>
      <c r="F333" s="20" t="s">
        <v>21</v>
      </c>
      <c r="G333" s="20" t="s">
        <v>21</v>
      </c>
      <c r="H333" s="45" t="s">
        <v>21</v>
      </c>
    </row>
    <row r="334" spans="1:8" x14ac:dyDescent="0.25">
      <c r="A334" s="35" t="s">
        <v>536</v>
      </c>
      <c r="B334" s="41" t="s">
        <v>537</v>
      </c>
      <c r="C334" s="16" t="s">
        <v>532</v>
      </c>
      <c r="D334" s="18" t="s">
        <v>21</v>
      </c>
      <c r="E334" s="18" t="s">
        <v>21</v>
      </c>
      <c r="F334" s="20" t="s">
        <v>21</v>
      </c>
      <c r="G334" s="20" t="s">
        <v>21</v>
      </c>
      <c r="H334" s="45" t="s">
        <v>21</v>
      </c>
    </row>
    <row r="335" spans="1:8" x14ac:dyDescent="0.25">
      <c r="A335" s="35" t="s">
        <v>538</v>
      </c>
      <c r="B335" s="41" t="s">
        <v>539</v>
      </c>
      <c r="C335" s="16" t="s">
        <v>535</v>
      </c>
      <c r="D335" s="18" t="s">
        <v>21</v>
      </c>
      <c r="E335" s="18" t="s">
        <v>21</v>
      </c>
      <c r="F335" s="20" t="s">
        <v>124</v>
      </c>
      <c r="G335" s="20" t="s">
        <v>124</v>
      </c>
      <c r="H335" s="45" t="s">
        <v>124</v>
      </c>
    </row>
    <row r="336" spans="1:8" x14ac:dyDescent="0.25">
      <c r="A336" s="35" t="s">
        <v>540</v>
      </c>
      <c r="B336" s="41" t="s">
        <v>541</v>
      </c>
      <c r="C336" s="16" t="s">
        <v>542</v>
      </c>
      <c r="D336" s="18" t="s">
        <v>21</v>
      </c>
      <c r="E336" s="18" t="s">
        <v>21</v>
      </c>
      <c r="F336" s="20" t="s">
        <v>21</v>
      </c>
      <c r="G336" s="20" t="s">
        <v>21</v>
      </c>
      <c r="H336" s="45" t="s">
        <v>21</v>
      </c>
    </row>
    <row r="337" spans="1:8" x14ac:dyDescent="0.25">
      <c r="A337" s="35" t="s">
        <v>543</v>
      </c>
      <c r="B337" s="41" t="s">
        <v>544</v>
      </c>
      <c r="C337" s="16" t="s">
        <v>123</v>
      </c>
      <c r="D337" s="49" t="s">
        <v>124</v>
      </c>
      <c r="E337" s="49" t="s">
        <v>124</v>
      </c>
      <c r="F337" s="20" t="s">
        <v>21</v>
      </c>
      <c r="G337" s="20" t="s">
        <v>21</v>
      </c>
      <c r="H337" s="45" t="s">
        <v>21</v>
      </c>
    </row>
    <row r="338" spans="1:8" x14ac:dyDescent="0.25">
      <c r="A338" s="35" t="s">
        <v>545</v>
      </c>
      <c r="B338" s="40" t="s">
        <v>546</v>
      </c>
      <c r="C338" s="16" t="s">
        <v>542</v>
      </c>
      <c r="D338" s="18" t="s">
        <v>21</v>
      </c>
      <c r="E338" s="18" t="s">
        <v>21</v>
      </c>
      <c r="F338" s="20" t="s">
        <v>21</v>
      </c>
      <c r="G338" s="20" t="s">
        <v>21</v>
      </c>
      <c r="H338" s="45" t="s">
        <v>21</v>
      </c>
    </row>
    <row r="339" spans="1:8" x14ac:dyDescent="0.25">
      <c r="A339" s="35" t="s">
        <v>547</v>
      </c>
      <c r="B339" s="40" t="s">
        <v>548</v>
      </c>
      <c r="C339" s="16" t="s">
        <v>549</v>
      </c>
      <c r="D339" s="18" t="s">
        <v>21</v>
      </c>
      <c r="E339" s="18" t="s">
        <v>21</v>
      </c>
      <c r="F339" s="20" t="s">
        <v>124</v>
      </c>
      <c r="G339" s="20" t="s">
        <v>124</v>
      </c>
      <c r="H339" s="45" t="s">
        <v>124</v>
      </c>
    </row>
    <row r="340" spans="1:8" x14ac:dyDescent="0.25">
      <c r="A340" s="35" t="s">
        <v>550</v>
      </c>
      <c r="B340" s="41" t="s">
        <v>551</v>
      </c>
      <c r="C340" s="16" t="s">
        <v>123</v>
      </c>
      <c r="D340" s="49" t="s">
        <v>124</v>
      </c>
      <c r="E340" s="49" t="s">
        <v>124</v>
      </c>
      <c r="F340" s="49" t="s">
        <v>124</v>
      </c>
      <c r="G340" s="49" t="s">
        <v>124</v>
      </c>
      <c r="H340" s="45" t="s">
        <v>21</v>
      </c>
    </row>
    <row r="341" spans="1:8" x14ac:dyDescent="0.25">
      <c r="A341" s="35" t="s">
        <v>552</v>
      </c>
      <c r="B341" s="40" t="s">
        <v>546</v>
      </c>
      <c r="C341" s="16" t="s">
        <v>542</v>
      </c>
      <c r="D341" s="18" t="s">
        <v>21</v>
      </c>
      <c r="E341" s="18" t="s">
        <v>21</v>
      </c>
      <c r="F341" s="14" t="str">
        <f t="shared" ref="F341:F350" si="70">IF(D341="нд","нд",E341-D341)</f>
        <v>нд</v>
      </c>
      <c r="G341" s="11" t="s">
        <v>21</v>
      </c>
      <c r="H341" s="45" t="s">
        <v>21</v>
      </c>
    </row>
    <row r="342" spans="1:8" x14ac:dyDescent="0.25">
      <c r="A342" s="35" t="s">
        <v>553</v>
      </c>
      <c r="B342" s="40" t="s">
        <v>554</v>
      </c>
      <c r="C342" s="16" t="s">
        <v>532</v>
      </c>
      <c r="D342" s="18" t="s">
        <v>21</v>
      </c>
      <c r="E342" s="18" t="s">
        <v>21</v>
      </c>
      <c r="F342" s="14" t="str">
        <f t="shared" si="70"/>
        <v>нд</v>
      </c>
      <c r="G342" s="11">
        <v>0</v>
      </c>
      <c r="H342" s="45" t="s">
        <v>21</v>
      </c>
    </row>
    <row r="343" spans="1:8" x14ac:dyDescent="0.25">
      <c r="A343" s="35" t="s">
        <v>555</v>
      </c>
      <c r="B343" s="40" t="s">
        <v>548</v>
      </c>
      <c r="C343" s="16" t="s">
        <v>549</v>
      </c>
      <c r="D343" s="18" t="s">
        <v>21</v>
      </c>
      <c r="E343" s="18" t="s">
        <v>21</v>
      </c>
      <c r="F343" s="14" t="str">
        <f t="shared" si="70"/>
        <v>нд</v>
      </c>
      <c r="G343" s="11" t="str">
        <f t="shared" ref="G343:G350" si="71">IF(D343="нд","нд",E343/D343-1)</f>
        <v>нд</v>
      </c>
      <c r="H343" s="45" t="s">
        <v>21</v>
      </c>
    </row>
    <row r="344" spans="1:8" x14ac:dyDescent="0.25">
      <c r="A344" s="35" t="s">
        <v>556</v>
      </c>
      <c r="B344" s="41" t="s">
        <v>557</v>
      </c>
      <c r="C344" s="16" t="s">
        <v>123</v>
      </c>
      <c r="D344" s="49" t="s">
        <v>124</v>
      </c>
      <c r="E344" s="49" t="s">
        <v>124</v>
      </c>
      <c r="F344" s="49" t="s">
        <v>124</v>
      </c>
      <c r="G344" s="49" t="s">
        <v>124</v>
      </c>
      <c r="H344" s="45" t="s">
        <v>21</v>
      </c>
    </row>
    <row r="345" spans="1:8" x14ac:dyDescent="0.25">
      <c r="A345" s="35" t="s">
        <v>558</v>
      </c>
      <c r="B345" s="40" t="s">
        <v>546</v>
      </c>
      <c r="C345" s="16" t="s">
        <v>542</v>
      </c>
      <c r="D345" s="18" t="s">
        <v>21</v>
      </c>
      <c r="E345" s="18" t="s">
        <v>21</v>
      </c>
      <c r="F345" s="21" t="str">
        <f t="shared" si="70"/>
        <v>нд</v>
      </c>
      <c r="G345" s="11" t="str">
        <f t="shared" si="71"/>
        <v>нд</v>
      </c>
      <c r="H345" s="45" t="s">
        <v>21</v>
      </c>
    </row>
    <row r="346" spans="1:8" x14ac:dyDescent="0.25">
      <c r="A346" s="35" t="s">
        <v>559</v>
      </c>
      <c r="B346" s="40" t="s">
        <v>548</v>
      </c>
      <c r="C346" s="16" t="s">
        <v>549</v>
      </c>
      <c r="D346" s="18" t="s">
        <v>21</v>
      </c>
      <c r="E346" s="18" t="s">
        <v>21</v>
      </c>
      <c r="F346" s="14" t="str">
        <f t="shared" si="70"/>
        <v>нд</v>
      </c>
      <c r="G346" s="22">
        <v>0</v>
      </c>
      <c r="H346" s="45" t="s">
        <v>21</v>
      </c>
    </row>
    <row r="347" spans="1:8" x14ac:dyDescent="0.25">
      <c r="A347" s="35" t="s">
        <v>560</v>
      </c>
      <c r="B347" s="41" t="s">
        <v>561</v>
      </c>
      <c r="C347" s="16" t="s">
        <v>123</v>
      </c>
      <c r="D347" s="49" t="s">
        <v>124</v>
      </c>
      <c r="E347" s="49" t="s">
        <v>124</v>
      </c>
      <c r="F347" s="49" t="s">
        <v>124</v>
      </c>
      <c r="G347" s="49" t="s">
        <v>124</v>
      </c>
      <c r="H347" s="45" t="s">
        <v>21</v>
      </c>
    </row>
    <row r="348" spans="1:8" x14ac:dyDescent="0.25">
      <c r="A348" s="35" t="s">
        <v>562</v>
      </c>
      <c r="B348" s="40" t="s">
        <v>546</v>
      </c>
      <c r="C348" s="16" t="s">
        <v>542</v>
      </c>
      <c r="D348" s="18" t="s">
        <v>21</v>
      </c>
      <c r="E348" s="18" t="s">
        <v>21</v>
      </c>
      <c r="F348" s="21" t="str">
        <f t="shared" si="70"/>
        <v>нд</v>
      </c>
      <c r="G348" s="11" t="str">
        <f t="shared" si="71"/>
        <v>нд</v>
      </c>
      <c r="H348" s="45" t="s">
        <v>21</v>
      </c>
    </row>
    <row r="349" spans="1:8" x14ac:dyDescent="0.25">
      <c r="A349" s="35" t="s">
        <v>563</v>
      </c>
      <c r="B349" s="40" t="s">
        <v>554</v>
      </c>
      <c r="C349" s="16" t="s">
        <v>532</v>
      </c>
      <c r="D349" s="18" t="s">
        <v>21</v>
      </c>
      <c r="E349" s="18" t="s">
        <v>21</v>
      </c>
      <c r="F349" s="14" t="str">
        <f t="shared" si="70"/>
        <v>нд</v>
      </c>
      <c r="G349" s="23" t="str">
        <f t="shared" si="71"/>
        <v>нд</v>
      </c>
      <c r="H349" s="45" t="s">
        <v>21</v>
      </c>
    </row>
    <row r="350" spans="1:8" x14ac:dyDescent="0.25">
      <c r="A350" s="35" t="s">
        <v>564</v>
      </c>
      <c r="B350" s="40" t="s">
        <v>548</v>
      </c>
      <c r="C350" s="16" t="s">
        <v>549</v>
      </c>
      <c r="D350" s="18" t="s">
        <v>21</v>
      </c>
      <c r="E350" s="18" t="s">
        <v>21</v>
      </c>
      <c r="F350" s="10" t="str">
        <f t="shared" si="70"/>
        <v>нд</v>
      </c>
      <c r="G350" s="11" t="str">
        <f t="shared" si="71"/>
        <v>нд</v>
      </c>
      <c r="H350" s="45" t="s">
        <v>21</v>
      </c>
    </row>
    <row r="351" spans="1:8" x14ac:dyDescent="0.25">
      <c r="A351" s="35" t="s">
        <v>565</v>
      </c>
      <c r="B351" s="36" t="s">
        <v>566</v>
      </c>
      <c r="C351" s="16" t="s">
        <v>123</v>
      </c>
      <c r="D351" s="49" t="s">
        <v>124</v>
      </c>
      <c r="E351" s="49" t="s">
        <v>124</v>
      </c>
      <c r="F351" s="20" t="s">
        <v>124</v>
      </c>
      <c r="G351" s="20" t="s">
        <v>124</v>
      </c>
      <c r="H351" s="45" t="s">
        <v>124</v>
      </c>
    </row>
    <row r="352" spans="1:8" ht="35.25" customHeight="1" x14ac:dyDescent="0.25">
      <c r="A352" s="35" t="s">
        <v>567</v>
      </c>
      <c r="B352" s="41" t="s">
        <v>568</v>
      </c>
      <c r="C352" s="16" t="s">
        <v>542</v>
      </c>
      <c r="D352" s="28">
        <v>4096.5200000000004</v>
      </c>
      <c r="E352" s="18">
        <v>1190.703994</v>
      </c>
      <c r="F352" s="14">
        <f t="shared" ref="F352:F362" si="72">IF(D352="нд","нд",E352-D352)</f>
        <v>-2905.8160060000005</v>
      </c>
      <c r="G352" s="23">
        <f t="shared" ref="G352:G362" si="73">IF(D352="нд","нд",E352/D352-1)</f>
        <v>-0.70933768320428081</v>
      </c>
      <c r="H352" s="45" t="s">
        <v>21</v>
      </c>
    </row>
    <row r="353" spans="1:8" ht="31.5" x14ac:dyDescent="0.25">
      <c r="A353" s="35" t="s">
        <v>569</v>
      </c>
      <c r="B353" s="40" t="s">
        <v>570</v>
      </c>
      <c r="C353" s="16" t="s">
        <v>542</v>
      </c>
      <c r="D353" s="28">
        <v>0</v>
      </c>
      <c r="E353" s="18">
        <v>0</v>
      </c>
      <c r="F353" s="14">
        <f t="shared" si="72"/>
        <v>0</v>
      </c>
      <c r="G353" s="23">
        <v>0</v>
      </c>
      <c r="H353" s="45" t="s">
        <v>21</v>
      </c>
    </row>
    <row r="354" spans="1:8" x14ac:dyDescent="0.25">
      <c r="A354" s="35" t="s">
        <v>571</v>
      </c>
      <c r="B354" s="53" t="s">
        <v>572</v>
      </c>
      <c r="C354" s="16" t="s">
        <v>542</v>
      </c>
      <c r="D354" s="28">
        <v>0</v>
      </c>
      <c r="E354" s="18">
        <v>0</v>
      </c>
      <c r="F354" s="14">
        <f t="shared" si="72"/>
        <v>0</v>
      </c>
      <c r="G354" s="23">
        <v>0</v>
      </c>
      <c r="H354" s="45" t="s">
        <v>21</v>
      </c>
    </row>
    <row r="355" spans="1:8" x14ac:dyDescent="0.25">
      <c r="A355" s="35" t="s">
        <v>573</v>
      </c>
      <c r="B355" s="53" t="s">
        <v>574</v>
      </c>
      <c r="C355" s="16" t="s">
        <v>542</v>
      </c>
      <c r="D355" s="28">
        <v>4096.5200000000004</v>
      </c>
      <c r="E355" s="18">
        <f t="shared" ref="E355" si="74">E352-E353-E354</f>
        <v>1190.703994</v>
      </c>
      <c r="F355" s="14">
        <f t="shared" si="72"/>
        <v>-2905.8160060000005</v>
      </c>
      <c r="G355" s="23">
        <f t="shared" si="73"/>
        <v>-0.70933768320428081</v>
      </c>
      <c r="H355" s="45" t="s">
        <v>21</v>
      </c>
    </row>
    <row r="356" spans="1:8" x14ac:dyDescent="0.25">
      <c r="A356" s="35" t="s">
        <v>575</v>
      </c>
      <c r="B356" s="41" t="s">
        <v>576</v>
      </c>
      <c r="C356" s="16" t="s">
        <v>542</v>
      </c>
      <c r="D356" s="14">
        <v>427.96200000000044</v>
      </c>
      <c r="E356" s="18">
        <v>129.12792399999989</v>
      </c>
      <c r="F356" s="14">
        <f t="shared" si="72"/>
        <v>-298.83407600000055</v>
      </c>
      <c r="G356" s="23">
        <f t="shared" si="73"/>
        <v>-0.69827245409639227</v>
      </c>
      <c r="H356" s="45" t="s">
        <v>124</v>
      </c>
    </row>
    <row r="357" spans="1:8" x14ac:dyDescent="0.25">
      <c r="A357" s="35" t="s">
        <v>577</v>
      </c>
      <c r="B357" s="41" t="s">
        <v>578</v>
      </c>
      <c r="C357" s="16" t="s">
        <v>532</v>
      </c>
      <c r="D357" s="28">
        <v>533.49130000000002</v>
      </c>
      <c r="E357" s="18">
        <v>624.16800000000001</v>
      </c>
      <c r="F357" s="14">
        <f t="shared" si="72"/>
        <v>90.676699999999983</v>
      </c>
      <c r="G357" s="23">
        <f t="shared" si="73"/>
        <v>0.16996846996380266</v>
      </c>
      <c r="H357" s="45" t="s">
        <v>21</v>
      </c>
    </row>
    <row r="358" spans="1:8" ht="31.5" x14ac:dyDescent="0.25">
      <c r="A358" s="35" t="s">
        <v>579</v>
      </c>
      <c r="B358" s="40" t="s">
        <v>580</v>
      </c>
      <c r="C358" s="16" t="s">
        <v>532</v>
      </c>
      <c r="D358" s="28">
        <v>0</v>
      </c>
      <c r="E358" s="18">
        <v>0</v>
      </c>
      <c r="F358" s="14">
        <f t="shared" si="72"/>
        <v>0</v>
      </c>
      <c r="G358" s="23">
        <v>0</v>
      </c>
      <c r="H358" s="45" t="s">
        <v>21</v>
      </c>
    </row>
    <row r="359" spans="1:8" x14ac:dyDescent="0.25">
      <c r="A359" s="35" t="s">
        <v>581</v>
      </c>
      <c r="B359" s="53" t="s">
        <v>572</v>
      </c>
      <c r="C359" s="16" t="s">
        <v>532</v>
      </c>
      <c r="D359" s="28">
        <v>0</v>
      </c>
      <c r="E359" s="18">
        <v>0</v>
      </c>
      <c r="F359" s="14">
        <f t="shared" si="72"/>
        <v>0</v>
      </c>
      <c r="G359" s="23">
        <v>0</v>
      </c>
      <c r="H359" s="45" t="s">
        <v>21</v>
      </c>
    </row>
    <row r="360" spans="1:8" x14ac:dyDescent="0.25">
      <c r="A360" s="35" t="s">
        <v>582</v>
      </c>
      <c r="B360" s="53" t="s">
        <v>574</v>
      </c>
      <c r="C360" s="16" t="s">
        <v>532</v>
      </c>
      <c r="D360" s="28">
        <v>533.49130000000002</v>
      </c>
      <c r="E360" s="18">
        <f t="shared" ref="E360" si="75">E357</f>
        <v>624.16800000000001</v>
      </c>
      <c r="F360" s="14">
        <f t="shared" si="72"/>
        <v>90.676699999999983</v>
      </c>
      <c r="G360" s="23">
        <f t="shared" si="73"/>
        <v>0.16996846996380266</v>
      </c>
      <c r="H360" s="45" t="s">
        <v>21</v>
      </c>
    </row>
    <row r="361" spans="1:8" x14ac:dyDescent="0.25">
      <c r="A361" s="35" t="s">
        <v>583</v>
      </c>
      <c r="B361" s="41" t="s">
        <v>584</v>
      </c>
      <c r="C361" s="16" t="s">
        <v>585</v>
      </c>
      <c r="D361" s="28">
        <v>159556.42665000004</v>
      </c>
      <c r="E361" s="54">
        <v>158100</v>
      </c>
      <c r="F361" s="14">
        <f t="shared" si="72"/>
        <v>-1456.4266500000376</v>
      </c>
      <c r="G361" s="23">
        <f t="shared" si="73"/>
        <v>-9.1279723454501527E-3</v>
      </c>
      <c r="H361" s="45" t="s">
        <v>21</v>
      </c>
    </row>
    <row r="362" spans="1:8" ht="31.5" x14ac:dyDescent="0.25">
      <c r="A362" s="35" t="s">
        <v>586</v>
      </c>
      <c r="B362" s="41" t="s">
        <v>587</v>
      </c>
      <c r="C362" s="16" t="s">
        <v>20</v>
      </c>
      <c r="D362" s="28">
        <v>6829.5415097083987</v>
      </c>
      <c r="E362" s="12">
        <f t="shared" ref="E362" si="76">E29-E63-E64-E57</f>
        <v>1742.1690162300001</v>
      </c>
      <c r="F362" s="14">
        <f t="shared" si="72"/>
        <v>-5087.3724934783986</v>
      </c>
      <c r="G362" s="23">
        <f t="shared" si="73"/>
        <v>-0.74490688522011994</v>
      </c>
      <c r="H362" s="45" t="s">
        <v>21</v>
      </c>
    </row>
    <row r="363" spans="1:8" x14ac:dyDescent="0.25">
      <c r="A363" s="35" t="s">
        <v>588</v>
      </c>
      <c r="B363" s="36" t="s">
        <v>589</v>
      </c>
      <c r="C363" s="16" t="s">
        <v>123</v>
      </c>
      <c r="D363" s="18" t="s">
        <v>124</v>
      </c>
      <c r="E363" s="18" t="s">
        <v>124</v>
      </c>
      <c r="F363" s="18" t="s">
        <v>124</v>
      </c>
      <c r="G363" s="18" t="s">
        <v>124</v>
      </c>
      <c r="H363" s="45" t="s">
        <v>21</v>
      </c>
    </row>
    <row r="364" spans="1:8" x14ac:dyDescent="0.25">
      <c r="A364" s="35" t="s">
        <v>590</v>
      </c>
      <c r="B364" s="41" t="s">
        <v>591</v>
      </c>
      <c r="C364" s="16" t="s">
        <v>542</v>
      </c>
      <c r="D364" s="18" t="s">
        <v>21</v>
      </c>
      <c r="E364" s="18" t="s">
        <v>21</v>
      </c>
      <c r="F364" s="18" t="s">
        <v>21</v>
      </c>
      <c r="G364" s="18" t="s">
        <v>21</v>
      </c>
      <c r="H364" s="45" t="s">
        <v>21</v>
      </c>
    </row>
    <row r="365" spans="1:8" x14ac:dyDescent="0.25">
      <c r="A365" s="35" t="s">
        <v>592</v>
      </c>
      <c r="B365" s="41" t="s">
        <v>593</v>
      </c>
      <c r="C365" s="16" t="s">
        <v>535</v>
      </c>
      <c r="D365" s="18" t="s">
        <v>21</v>
      </c>
      <c r="E365" s="18" t="s">
        <v>21</v>
      </c>
      <c r="F365" s="18" t="s">
        <v>21</v>
      </c>
      <c r="G365" s="18" t="s">
        <v>21</v>
      </c>
      <c r="H365" s="45" t="s">
        <v>21</v>
      </c>
    </row>
    <row r="366" spans="1:8" ht="47.25" x14ac:dyDescent="0.25">
      <c r="A366" s="35" t="s">
        <v>594</v>
      </c>
      <c r="B366" s="41" t="s">
        <v>595</v>
      </c>
      <c r="C366" s="16" t="s">
        <v>20</v>
      </c>
      <c r="D366" s="18" t="s">
        <v>21</v>
      </c>
      <c r="E366" s="18" t="s">
        <v>21</v>
      </c>
      <c r="F366" s="18" t="s">
        <v>21</v>
      </c>
      <c r="G366" s="18" t="s">
        <v>21</v>
      </c>
      <c r="H366" s="45" t="s">
        <v>21</v>
      </c>
    </row>
    <row r="367" spans="1:8" ht="31.5" x14ac:dyDescent="0.25">
      <c r="A367" s="35" t="s">
        <v>596</v>
      </c>
      <c r="B367" s="41" t="s">
        <v>597</v>
      </c>
      <c r="C367" s="16" t="s">
        <v>20</v>
      </c>
      <c r="D367" s="18" t="s">
        <v>21</v>
      </c>
      <c r="E367" s="18" t="s">
        <v>21</v>
      </c>
      <c r="F367" s="18" t="s">
        <v>21</v>
      </c>
      <c r="G367" s="18" t="s">
        <v>21</v>
      </c>
      <c r="H367" s="45" t="s">
        <v>21</v>
      </c>
    </row>
    <row r="368" spans="1:8" x14ac:dyDescent="0.25">
      <c r="A368" s="35" t="s">
        <v>598</v>
      </c>
      <c r="B368" s="36" t="s">
        <v>599</v>
      </c>
      <c r="C368" s="55" t="s">
        <v>123</v>
      </c>
      <c r="D368" s="18" t="s">
        <v>124</v>
      </c>
      <c r="E368" s="18" t="s">
        <v>124</v>
      </c>
      <c r="F368" s="18" t="s">
        <v>124</v>
      </c>
      <c r="G368" s="18" t="s">
        <v>124</v>
      </c>
      <c r="H368" s="45" t="s">
        <v>21</v>
      </c>
    </row>
    <row r="369" spans="1:8" ht="18" customHeight="1" x14ac:dyDescent="0.25">
      <c r="A369" s="35" t="s">
        <v>600</v>
      </c>
      <c r="B369" s="41" t="s">
        <v>601</v>
      </c>
      <c r="C369" s="16" t="s">
        <v>532</v>
      </c>
      <c r="D369" s="18" t="s">
        <v>21</v>
      </c>
      <c r="E369" s="18" t="s">
        <v>21</v>
      </c>
      <c r="F369" s="18" t="s">
        <v>21</v>
      </c>
      <c r="G369" s="18" t="s">
        <v>21</v>
      </c>
      <c r="H369" s="45" t="s">
        <v>21</v>
      </c>
    </row>
    <row r="370" spans="1:8" ht="47.25" x14ac:dyDescent="0.25">
      <c r="A370" s="35" t="s">
        <v>602</v>
      </c>
      <c r="B370" s="40" t="s">
        <v>603</v>
      </c>
      <c r="C370" s="16" t="s">
        <v>532</v>
      </c>
      <c r="D370" s="18" t="s">
        <v>21</v>
      </c>
      <c r="E370" s="18" t="s">
        <v>21</v>
      </c>
      <c r="F370" s="18" t="s">
        <v>21</v>
      </c>
      <c r="G370" s="18" t="s">
        <v>21</v>
      </c>
      <c r="H370" s="45" t="s">
        <v>21</v>
      </c>
    </row>
    <row r="371" spans="1:8" ht="47.25" x14ac:dyDescent="0.25">
      <c r="A371" s="35" t="s">
        <v>604</v>
      </c>
      <c r="B371" s="40" t="s">
        <v>605</v>
      </c>
      <c r="C371" s="16" t="s">
        <v>532</v>
      </c>
      <c r="D371" s="18" t="s">
        <v>21</v>
      </c>
      <c r="E371" s="18" t="s">
        <v>21</v>
      </c>
      <c r="F371" s="18" t="s">
        <v>21</v>
      </c>
      <c r="G371" s="18" t="s">
        <v>21</v>
      </c>
      <c r="H371" s="45" t="s">
        <v>21</v>
      </c>
    </row>
    <row r="372" spans="1:8" ht="31.5" x14ac:dyDescent="0.25">
      <c r="A372" s="35" t="s">
        <v>606</v>
      </c>
      <c r="B372" s="40" t="s">
        <v>607</v>
      </c>
      <c r="C372" s="16" t="s">
        <v>532</v>
      </c>
      <c r="D372" s="18" t="s">
        <v>21</v>
      </c>
      <c r="E372" s="18" t="s">
        <v>21</v>
      </c>
      <c r="F372" s="18" t="s">
        <v>21</v>
      </c>
      <c r="G372" s="18" t="s">
        <v>21</v>
      </c>
      <c r="H372" s="45" t="s">
        <v>21</v>
      </c>
    </row>
    <row r="373" spans="1:8" x14ac:dyDescent="0.25">
      <c r="A373" s="35" t="s">
        <v>608</v>
      </c>
      <c r="B373" s="41" t="s">
        <v>609</v>
      </c>
      <c r="C373" s="16" t="s">
        <v>542</v>
      </c>
      <c r="D373" s="18" t="s">
        <v>21</v>
      </c>
      <c r="E373" s="18" t="s">
        <v>21</v>
      </c>
      <c r="F373" s="18" t="s">
        <v>21</v>
      </c>
      <c r="G373" s="18" t="s">
        <v>21</v>
      </c>
      <c r="H373" s="45" t="s">
        <v>21</v>
      </c>
    </row>
    <row r="374" spans="1:8" ht="31.5" x14ac:dyDescent="0.25">
      <c r="A374" s="35" t="s">
        <v>610</v>
      </c>
      <c r="B374" s="40" t="s">
        <v>611</v>
      </c>
      <c r="C374" s="16" t="s">
        <v>542</v>
      </c>
      <c r="D374" s="18" t="s">
        <v>21</v>
      </c>
      <c r="E374" s="18" t="s">
        <v>21</v>
      </c>
      <c r="F374" s="18" t="s">
        <v>21</v>
      </c>
      <c r="G374" s="18" t="s">
        <v>21</v>
      </c>
      <c r="H374" s="45" t="s">
        <v>21</v>
      </c>
    </row>
    <row r="375" spans="1:8" x14ac:dyDescent="0.25">
      <c r="A375" s="35" t="s">
        <v>612</v>
      </c>
      <c r="B375" s="40" t="s">
        <v>613</v>
      </c>
      <c r="C375" s="16" t="s">
        <v>542</v>
      </c>
      <c r="D375" s="18" t="s">
        <v>21</v>
      </c>
      <c r="E375" s="18" t="s">
        <v>21</v>
      </c>
      <c r="F375" s="18" t="s">
        <v>21</v>
      </c>
      <c r="G375" s="18" t="s">
        <v>21</v>
      </c>
      <c r="H375" s="45" t="s">
        <v>21</v>
      </c>
    </row>
    <row r="376" spans="1:8" ht="31.5" x14ac:dyDescent="0.25">
      <c r="A376" s="35" t="s">
        <v>614</v>
      </c>
      <c r="B376" s="41" t="s">
        <v>615</v>
      </c>
      <c r="C376" s="16" t="s">
        <v>20</v>
      </c>
      <c r="D376" s="18" t="s">
        <v>21</v>
      </c>
      <c r="E376" s="18" t="s">
        <v>21</v>
      </c>
      <c r="F376" s="18" t="s">
        <v>21</v>
      </c>
      <c r="G376" s="18" t="s">
        <v>21</v>
      </c>
      <c r="H376" s="45" t="s">
        <v>21</v>
      </c>
    </row>
    <row r="377" spans="1:8" x14ac:dyDescent="0.25">
      <c r="A377" s="35" t="s">
        <v>616</v>
      </c>
      <c r="B377" s="40" t="s">
        <v>617</v>
      </c>
      <c r="C377" s="16" t="s">
        <v>20</v>
      </c>
      <c r="D377" s="18" t="s">
        <v>21</v>
      </c>
      <c r="E377" s="18" t="s">
        <v>21</v>
      </c>
      <c r="F377" s="18" t="s">
        <v>21</v>
      </c>
      <c r="G377" s="18" t="s">
        <v>21</v>
      </c>
      <c r="H377" s="45" t="s">
        <v>21</v>
      </c>
    </row>
    <row r="378" spans="1:8" x14ac:dyDescent="0.25">
      <c r="A378" s="35" t="s">
        <v>618</v>
      </c>
      <c r="B378" s="40" t="s">
        <v>47</v>
      </c>
      <c r="C378" s="16" t="s">
        <v>20</v>
      </c>
      <c r="D378" s="18" t="s">
        <v>21</v>
      </c>
      <c r="E378" s="18" t="s">
        <v>21</v>
      </c>
      <c r="F378" s="18" t="s">
        <v>21</v>
      </c>
      <c r="G378" s="18" t="s">
        <v>21</v>
      </c>
      <c r="H378" s="45" t="s">
        <v>21</v>
      </c>
    </row>
    <row r="379" spans="1:8" x14ac:dyDescent="0.25">
      <c r="A379" s="35" t="s">
        <v>619</v>
      </c>
      <c r="B379" s="36" t="s">
        <v>620</v>
      </c>
      <c r="C379" s="16" t="s">
        <v>621</v>
      </c>
      <c r="D379" s="56">
        <v>1947</v>
      </c>
      <c r="E379" s="57">
        <v>1763.5000000000002</v>
      </c>
      <c r="F379" s="14">
        <f t="shared" ref="F379" si="77">IF(D379="нд","нд",E379-D379)</f>
        <v>-183.49999999999977</v>
      </c>
      <c r="G379" s="23">
        <f t="shared" ref="G379" si="78">IF(D379="нд","нд",E379/D379-1)</f>
        <v>-9.4247560349255188E-2</v>
      </c>
      <c r="H379" s="45" t="s">
        <v>21</v>
      </c>
    </row>
    <row r="380" spans="1:8" ht="15.75" customHeight="1" x14ac:dyDescent="0.25">
      <c r="A380" s="85" t="s">
        <v>622</v>
      </c>
      <c r="B380" s="86"/>
      <c r="C380" s="86"/>
      <c r="D380" s="86"/>
      <c r="E380" s="86"/>
      <c r="F380" s="86"/>
      <c r="G380" s="86"/>
      <c r="H380" s="87"/>
    </row>
    <row r="381" spans="1:8" ht="16.5" customHeight="1" x14ac:dyDescent="0.25">
      <c r="A381" s="88"/>
      <c r="B381" s="89"/>
      <c r="C381" s="89"/>
      <c r="D381" s="89"/>
      <c r="E381" s="89"/>
      <c r="F381" s="89"/>
      <c r="G381" s="89"/>
      <c r="H381" s="90"/>
    </row>
    <row r="382" spans="1:8" ht="50.25" customHeight="1" x14ac:dyDescent="0.25">
      <c r="A382" s="91" t="s">
        <v>623</v>
      </c>
      <c r="B382" s="92" t="s">
        <v>7</v>
      </c>
      <c r="C382" s="71" t="s">
        <v>8</v>
      </c>
      <c r="D382" s="71" t="str">
        <f>D19</f>
        <v>Отчетный год 2025</v>
      </c>
      <c r="E382" s="71"/>
      <c r="F382" s="71" t="s">
        <v>10</v>
      </c>
      <c r="G382" s="71"/>
      <c r="H382" s="72" t="s">
        <v>11</v>
      </c>
    </row>
    <row r="383" spans="1:8" ht="58.15" customHeight="1" x14ac:dyDescent="0.25">
      <c r="A383" s="91"/>
      <c r="B383" s="92"/>
      <c r="C383" s="71"/>
      <c r="D383" s="7" t="s">
        <v>12</v>
      </c>
      <c r="E383" s="7" t="str">
        <f>E20</f>
        <v>Факт 1 квартал</v>
      </c>
      <c r="F383" s="7" t="s">
        <v>14</v>
      </c>
      <c r="G383" s="7" t="s">
        <v>15</v>
      </c>
      <c r="H383" s="72"/>
    </row>
    <row r="384" spans="1:8" s="58" customFormat="1" x14ac:dyDescent="0.25">
      <c r="A384" s="31">
        <v>1</v>
      </c>
      <c r="B384" s="32">
        <v>2</v>
      </c>
      <c r="C384" s="8">
        <v>3</v>
      </c>
      <c r="D384" s="8">
        <v>4</v>
      </c>
      <c r="E384" s="24">
        <v>5</v>
      </c>
      <c r="F384" s="24">
        <v>6</v>
      </c>
      <c r="G384" s="24">
        <v>7</v>
      </c>
      <c r="H384" s="68">
        <v>8</v>
      </c>
    </row>
    <row r="385" spans="1:8" ht="30.75" customHeight="1" x14ac:dyDescent="0.25">
      <c r="A385" s="78" t="s">
        <v>624</v>
      </c>
      <c r="B385" s="78"/>
      <c r="C385" s="16" t="s">
        <v>20</v>
      </c>
      <c r="D385" s="12">
        <v>4986.5739070000009</v>
      </c>
      <c r="E385" s="25">
        <v>1631.2036020340001</v>
      </c>
      <c r="F385" s="25">
        <f t="shared" ref="F385:F448" si="79">IF(D385="нд","нд",E385-D385)</f>
        <v>-3355.3703049660007</v>
      </c>
      <c r="G385" s="26">
        <f t="shared" ref="G385:G438" si="80">IF(D385="нд","нд",E385/D385-1)</f>
        <v>-0.67288089328342937</v>
      </c>
      <c r="H385" s="69" t="s">
        <v>21</v>
      </c>
    </row>
    <row r="386" spans="1:8" x14ac:dyDescent="0.25">
      <c r="A386" s="35" t="s">
        <v>18</v>
      </c>
      <c r="B386" s="59" t="s">
        <v>625</v>
      </c>
      <c r="C386" s="16" t="s">
        <v>20</v>
      </c>
      <c r="D386" s="12">
        <v>4753.8212159400009</v>
      </c>
      <c r="E386" s="25">
        <v>1631.2036020340001</v>
      </c>
      <c r="F386" s="10">
        <f t="shared" si="79"/>
        <v>-3122.6176139060008</v>
      </c>
      <c r="G386" s="26">
        <f t="shared" si="80"/>
        <v>-0.65686475617458562</v>
      </c>
      <c r="H386" s="69" t="s">
        <v>21</v>
      </c>
    </row>
    <row r="387" spans="1:8" x14ac:dyDescent="0.25">
      <c r="A387" s="35" t="s">
        <v>22</v>
      </c>
      <c r="B387" s="41" t="s">
        <v>626</v>
      </c>
      <c r="C387" s="16" t="s">
        <v>20</v>
      </c>
      <c r="D387" s="12">
        <v>2080.18263372</v>
      </c>
      <c r="E387" s="25">
        <v>702.0340007640001</v>
      </c>
      <c r="F387" s="10">
        <f t="shared" si="79"/>
        <v>-1378.1486329559998</v>
      </c>
      <c r="G387" s="26">
        <f t="shared" si="80"/>
        <v>-0.66251328638940254</v>
      </c>
      <c r="H387" s="69" t="s">
        <v>21</v>
      </c>
    </row>
    <row r="388" spans="1:8" ht="31.5" x14ac:dyDescent="0.25">
      <c r="A388" s="35" t="s">
        <v>24</v>
      </c>
      <c r="B388" s="40" t="s">
        <v>627</v>
      </c>
      <c r="C388" s="16" t="s">
        <v>20</v>
      </c>
      <c r="D388" s="12">
        <v>1910.18263372</v>
      </c>
      <c r="E388" s="25">
        <f t="shared" ref="E388" si="81">E396+E394</f>
        <v>702.0340007640001</v>
      </c>
      <c r="F388" s="10">
        <f t="shared" si="79"/>
        <v>-1208.1486329559998</v>
      </c>
      <c r="G388" s="26">
        <f t="shared" si="80"/>
        <v>-0.63247807389138577</v>
      </c>
      <c r="H388" s="69" t="s">
        <v>21</v>
      </c>
    </row>
    <row r="389" spans="1:8" x14ac:dyDescent="0.25">
      <c r="A389" s="35" t="s">
        <v>628</v>
      </c>
      <c r="B389" s="42" t="s">
        <v>629</v>
      </c>
      <c r="C389" s="16" t="s">
        <v>20</v>
      </c>
      <c r="D389" s="18" t="s">
        <v>21</v>
      </c>
      <c r="E389" s="18" t="s">
        <v>21</v>
      </c>
      <c r="F389" s="12" t="str">
        <f t="shared" si="79"/>
        <v>нд</v>
      </c>
      <c r="G389" s="11" t="str">
        <f t="shared" si="80"/>
        <v>нд</v>
      </c>
      <c r="H389" s="69" t="s">
        <v>21</v>
      </c>
    </row>
    <row r="390" spans="1:8" ht="31.5" x14ac:dyDescent="0.25">
      <c r="A390" s="35" t="s">
        <v>630</v>
      </c>
      <c r="B390" s="43" t="s">
        <v>25</v>
      </c>
      <c r="C390" s="16" t="s">
        <v>20</v>
      </c>
      <c r="D390" s="18" t="s">
        <v>21</v>
      </c>
      <c r="E390" s="18" t="s">
        <v>21</v>
      </c>
      <c r="F390" s="12" t="str">
        <f t="shared" si="79"/>
        <v>нд</v>
      </c>
      <c r="G390" s="11" t="str">
        <f t="shared" si="80"/>
        <v>нд</v>
      </c>
      <c r="H390" s="69" t="s">
        <v>21</v>
      </c>
    </row>
    <row r="391" spans="1:8" ht="31.5" x14ac:dyDescent="0.25">
      <c r="A391" s="35" t="s">
        <v>631</v>
      </c>
      <c r="B391" s="43" t="s">
        <v>27</v>
      </c>
      <c r="C391" s="16" t="s">
        <v>20</v>
      </c>
      <c r="D391" s="18" t="s">
        <v>21</v>
      </c>
      <c r="E391" s="18" t="s">
        <v>21</v>
      </c>
      <c r="F391" s="12" t="str">
        <f t="shared" si="79"/>
        <v>нд</v>
      </c>
      <c r="G391" s="11" t="str">
        <f t="shared" si="80"/>
        <v>нд</v>
      </c>
      <c r="H391" s="69" t="s">
        <v>21</v>
      </c>
    </row>
    <row r="392" spans="1:8" ht="31.5" x14ac:dyDescent="0.25">
      <c r="A392" s="35" t="s">
        <v>632</v>
      </c>
      <c r="B392" s="43" t="s">
        <v>29</v>
      </c>
      <c r="C392" s="16" t="s">
        <v>20</v>
      </c>
      <c r="D392" s="18" t="s">
        <v>21</v>
      </c>
      <c r="E392" s="18" t="s">
        <v>21</v>
      </c>
      <c r="F392" s="12" t="str">
        <f t="shared" si="79"/>
        <v>нд</v>
      </c>
      <c r="G392" s="11" t="str">
        <f t="shared" si="80"/>
        <v>нд</v>
      </c>
      <c r="H392" s="69" t="s">
        <v>21</v>
      </c>
    </row>
    <row r="393" spans="1:8" x14ac:dyDescent="0.25">
      <c r="A393" s="35" t="s">
        <v>633</v>
      </c>
      <c r="B393" s="42" t="s">
        <v>634</v>
      </c>
      <c r="C393" s="16" t="s">
        <v>20</v>
      </c>
      <c r="D393" s="18" t="s">
        <v>21</v>
      </c>
      <c r="E393" s="18" t="s">
        <v>21</v>
      </c>
      <c r="F393" s="12" t="str">
        <f t="shared" si="79"/>
        <v>нд</v>
      </c>
      <c r="G393" s="11" t="str">
        <f t="shared" si="80"/>
        <v>нд</v>
      </c>
      <c r="H393" s="69" t="s">
        <v>21</v>
      </c>
    </row>
    <row r="394" spans="1:8" x14ac:dyDescent="0.25">
      <c r="A394" s="35" t="s">
        <v>635</v>
      </c>
      <c r="B394" s="42" t="s">
        <v>636</v>
      </c>
      <c r="C394" s="16" t="s">
        <v>20</v>
      </c>
      <c r="D394" s="12">
        <v>771.86953358000005</v>
      </c>
      <c r="E394" s="25">
        <v>0</v>
      </c>
      <c r="F394" s="12">
        <f>E394</f>
        <v>0</v>
      </c>
      <c r="G394" s="11">
        <f t="shared" si="80"/>
        <v>-1</v>
      </c>
      <c r="H394" s="69" t="s">
        <v>21</v>
      </c>
    </row>
    <row r="395" spans="1:8" x14ac:dyDescent="0.25">
      <c r="A395" s="35" t="s">
        <v>637</v>
      </c>
      <c r="B395" s="42" t="s">
        <v>638</v>
      </c>
      <c r="C395" s="16" t="s">
        <v>20</v>
      </c>
      <c r="D395" s="18" t="s">
        <v>21</v>
      </c>
      <c r="E395" s="18" t="s">
        <v>21</v>
      </c>
      <c r="F395" s="12" t="str">
        <f t="shared" si="79"/>
        <v>нд</v>
      </c>
      <c r="G395" s="11" t="str">
        <f t="shared" si="80"/>
        <v>нд</v>
      </c>
      <c r="H395" s="69" t="s">
        <v>21</v>
      </c>
    </row>
    <row r="396" spans="1:8" x14ac:dyDescent="0.25">
      <c r="A396" s="35" t="s">
        <v>639</v>
      </c>
      <c r="B396" s="42" t="s">
        <v>640</v>
      </c>
      <c r="C396" s="16" t="s">
        <v>20</v>
      </c>
      <c r="D396" s="12">
        <v>1138.31310014</v>
      </c>
      <c r="E396" s="25">
        <f t="shared" ref="E396" si="82">E397+E399</f>
        <v>702.0340007640001</v>
      </c>
      <c r="F396" s="27">
        <f t="shared" si="79"/>
        <v>-436.27909937599986</v>
      </c>
      <c r="G396" s="26">
        <f t="shared" si="80"/>
        <v>-0.38326810024618208</v>
      </c>
      <c r="H396" s="69" t="s">
        <v>21</v>
      </c>
    </row>
    <row r="397" spans="1:8" ht="31.5" x14ac:dyDescent="0.25">
      <c r="A397" s="35" t="s">
        <v>641</v>
      </c>
      <c r="B397" s="43" t="s">
        <v>642</v>
      </c>
      <c r="C397" s="16" t="s">
        <v>20</v>
      </c>
      <c r="D397" s="12">
        <v>0</v>
      </c>
      <c r="E397" s="25">
        <v>0</v>
      </c>
      <c r="F397" s="27">
        <f t="shared" si="79"/>
        <v>0</v>
      </c>
      <c r="G397" s="26">
        <v>0</v>
      </c>
      <c r="H397" s="69" t="s">
        <v>21</v>
      </c>
    </row>
    <row r="398" spans="1:8" x14ac:dyDescent="0.25">
      <c r="A398" s="35" t="s">
        <v>643</v>
      </c>
      <c r="B398" s="43" t="s">
        <v>644</v>
      </c>
      <c r="C398" s="16" t="s">
        <v>20</v>
      </c>
      <c r="D398" s="12">
        <v>0</v>
      </c>
      <c r="E398" s="25">
        <f t="shared" ref="E398" si="83">E397</f>
        <v>0</v>
      </c>
      <c r="F398" s="27">
        <f t="shared" si="79"/>
        <v>0</v>
      </c>
      <c r="G398" s="26">
        <v>0</v>
      </c>
      <c r="H398" s="69" t="s">
        <v>21</v>
      </c>
    </row>
    <row r="399" spans="1:8" x14ac:dyDescent="0.25">
      <c r="A399" s="35" t="s">
        <v>645</v>
      </c>
      <c r="B399" s="43" t="s">
        <v>646</v>
      </c>
      <c r="C399" s="16" t="s">
        <v>20</v>
      </c>
      <c r="D399" s="12">
        <v>1138.31310014</v>
      </c>
      <c r="E399" s="25">
        <v>702.0340007640001</v>
      </c>
      <c r="F399" s="27">
        <f t="shared" si="79"/>
        <v>-436.27909937599986</v>
      </c>
      <c r="G399" s="26">
        <f t="shared" si="80"/>
        <v>-0.38326810024618208</v>
      </c>
      <c r="H399" s="69" t="s">
        <v>21</v>
      </c>
    </row>
    <row r="400" spans="1:8" x14ac:dyDescent="0.25">
      <c r="A400" s="35" t="s">
        <v>647</v>
      </c>
      <c r="B400" s="43" t="s">
        <v>644</v>
      </c>
      <c r="C400" s="16" t="s">
        <v>20</v>
      </c>
      <c r="D400" s="12">
        <v>1138.31310014</v>
      </c>
      <c r="E400" s="25">
        <f t="shared" ref="E400" si="84">E399</f>
        <v>702.0340007640001</v>
      </c>
      <c r="F400" s="27">
        <f t="shared" si="79"/>
        <v>-436.27909937599986</v>
      </c>
      <c r="G400" s="26">
        <f t="shared" si="80"/>
        <v>-0.38326810024618208</v>
      </c>
      <c r="H400" s="69" t="s">
        <v>21</v>
      </c>
    </row>
    <row r="401" spans="1:8" x14ac:dyDescent="0.25">
      <c r="A401" s="35" t="s">
        <v>648</v>
      </c>
      <c r="B401" s="42" t="s">
        <v>649</v>
      </c>
      <c r="C401" s="16" t="s">
        <v>20</v>
      </c>
      <c r="D401" s="18" t="s">
        <v>21</v>
      </c>
      <c r="E401" s="18" t="s">
        <v>21</v>
      </c>
      <c r="F401" s="10" t="str">
        <f t="shared" si="79"/>
        <v>нд</v>
      </c>
      <c r="G401" s="11" t="str">
        <f t="shared" si="80"/>
        <v>нд</v>
      </c>
      <c r="H401" s="69" t="s">
        <v>21</v>
      </c>
    </row>
    <row r="402" spans="1:8" x14ac:dyDescent="0.25">
      <c r="A402" s="35" t="s">
        <v>650</v>
      </c>
      <c r="B402" s="42" t="s">
        <v>452</v>
      </c>
      <c r="C402" s="16" t="s">
        <v>20</v>
      </c>
      <c r="D402" s="18" t="s">
        <v>21</v>
      </c>
      <c r="E402" s="18" t="s">
        <v>21</v>
      </c>
      <c r="F402" s="10" t="str">
        <f t="shared" si="79"/>
        <v>нд</v>
      </c>
      <c r="G402" s="11" t="str">
        <f t="shared" si="80"/>
        <v>нд</v>
      </c>
      <c r="H402" s="69" t="s">
        <v>21</v>
      </c>
    </row>
    <row r="403" spans="1:8" ht="31.5" x14ac:dyDescent="0.25">
      <c r="A403" s="35" t="s">
        <v>651</v>
      </c>
      <c r="B403" s="42" t="s">
        <v>652</v>
      </c>
      <c r="C403" s="16" t="s">
        <v>20</v>
      </c>
      <c r="D403" s="18" t="s">
        <v>21</v>
      </c>
      <c r="E403" s="18" t="s">
        <v>21</v>
      </c>
      <c r="F403" s="10" t="str">
        <f t="shared" si="79"/>
        <v>нд</v>
      </c>
      <c r="G403" s="11" t="str">
        <f t="shared" si="80"/>
        <v>нд</v>
      </c>
      <c r="H403" s="69" t="s">
        <v>21</v>
      </c>
    </row>
    <row r="404" spans="1:8" ht="18" customHeight="1" x14ac:dyDescent="0.25">
      <c r="A404" s="35" t="s">
        <v>653</v>
      </c>
      <c r="B404" s="43" t="s">
        <v>45</v>
      </c>
      <c r="C404" s="16" t="s">
        <v>20</v>
      </c>
      <c r="D404" s="18" t="s">
        <v>21</v>
      </c>
      <c r="E404" s="18" t="s">
        <v>21</v>
      </c>
      <c r="F404" s="10" t="str">
        <f t="shared" si="79"/>
        <v>нд</v>
      </c>
      <c r="G404" s="11" t="str">
        <f t="shared" si="80"/>
        <v>нд</v>
      </c>
      <c r="H404" s="69" t="s">
        <v>21</v>
      </c>
    </row>
    <row r="405" spans="1:8" ht="18" customHeight="1" x14ac:dyDescent="0.25">
      <c r="A405" s="35" t="s">
        <v>654</v>
      </c>
      <c r="B405" s="60" t="s">
        <v>47</v>
      </c>
      <c r="C405" s="16" t="s">
        <v>20</v>
      </c>
      <c r="D405" s="18" t="s">
        <v>21</v>
      </c>
      <c r="E405" s="18" t="s">
        <v>21</v>
      </c>
      <c r="F405" s="10" t="str">
        <f t="shared" si="79"/>
        <v>нд</v>
      </c>
      <c r="G405" s="11" t="str">
        <f t="shared" si="80"/>
        <v>нд</v>
      </c>
      <c r="H405" s="69" t="s">
        <v>21</v>
      </c>
    </row>
    <row r="406" spans="1:8" ht="31.5" x14ac:dyDescent="0.25">
      <c r="A406" s="35" t="s">
        <v>26</v>
      </c>
      <c r="B406" s="40" t="s">
        <v>655</v>
      </c>
      <c r="C406" s="16" t="s">
        <v>20</v>
      </c>
      <c r="D406" s="18" t="s">
        <v>21</v>
      </c>
      <c r="E406" s="18" t="s">
        <v>21</v>
      </c>
      <c r="F406" s="10" t="str">
        <f t="shared" si="79"/>
        <v>нд</v>
      </c>
      <c r="G406" s="11" t="str">
        <f t="shared" si="80"/>
        <v>нд</v>
      </c>
      <c r="H406" s="69" t="s">
        <v>21</v>
      </c>
    </row>
    <row r="407" spans="1:8" ht="31.5" x14ac:dyDescent="0.25">
      <c r="A407" s="35" t="s">
        <v>656</v>
      </c>
      <c r="B407" s="42" t="s">
        <v>25</v>
      </c>
      <c r="C407" s="16" t="s">
        <v>20</v>
      </c>
      <c r="D407" s="18" t="s">
        <v>21</v>
      </c>
      <c r="E407" s="18" t="s">
        <v>21</v>
      </c>
      <c r="F407" s="10" t="str">
        <f t="shared" si="79"/>
        <v>нд</v>
      </c>
      <c r="G407" s="11" t="str">
        <f t="shared" si="80"/>
        <v>нд</v>
      </c>
      <c r="H407" s="69" t="s">
        <v>21</v>
      </c>
    </row>
    <row r="408" spans="1:8" ht="31.5" x14ac:dyDescent="0.25">
      <c r="A408" s="35" t="s">
        <v>657</v>
      </c>
      <c r="B408" s="42" t="s">
        <v>27</v>
      </c>
      <c r="C408" s="16" t="s">
        <v>20</v>
      </c>
      <c r="D408" s="18" t="s">
        <v>21</v>
      </c>
      <c r="E408" s="18" t="s">
        <v>21</v>
      </c>
      <c r="F408" s="10" t="str">
        <f t="shared" si="79"/>
        <v>нд</v>
      </c>
      <c r="G408" s="11" t="str">
        <f t="shared" si="80"/>
        <v>нд</v>
      </c>
      <c r="H408" s="69" t="s">
        <v>21</v>
      </c>
    </row>
    <row r="409" spans="1:8" ht="31.5" x14ac:dyDescent="0.25">
      <c r="A409" s="35" t="s">
        <v>658</v>
      </c>
      <c r="B409" s="42" t="s">
        <v>29</v>
      </c>
      <c r="C409" s="16" t="s">
        <v>20</v>
      </c>
      <c r="D409" s="18" t="s">
        <v>21</v>
      </c>
      <c r="E409" s="18" t="s">
        <v>21</v>
      </c>
      <c r="F409" s="10" t="str">
        <f t="shared" si="79"/>
        <v>нд</v>
      </c>
      <c r="G409" s="11" t="str">
        <f t="shared" si="80"/>
        <v>нд</v>
      </c>
      <c r="H409" s="69" t="s">
        <v>21</v>
      </c>
    </row>
    <row r="410" spans="1:8" x14ac:dyDescent="0.25">
      <c r="A410" s="35" t="s">
        <v>28</v>
      </c>
      <c r="B410" s="40" t="s">
        <v>659</v>
      </c>
      <c r="C410" s="16" t="s">
        <v>20</v>
      </c>
      <c r="D410" s="12">
        <v>170</v>
      </c>
      <c r="E410" s="25">
        <f t="shared" ref="E410" si="85">E387-E388</f>
        <v>0</v>
      </c>
      <c r="F410" s="10">
        <f t="shared" si="79"/>
        <v>-170</v>
      </c>
      <c r="G410" s="26">
        <f t="shared" si="80"/>
        <v>-1</v>
      </c>
      <c r="H410" s="69" t="s">
        <v>21</v>
      </c>
    </row>
    <row r="411" spans="1:8" x14ac:dyDescent="0.25">
      <c r="A411" s="35" t="s">
        <v>30</v>
      </c>
      <c r="B411" s="41" t="s">
        <v>660</v>
      </c>
      <c r="C411" s="16" t="s">
        <v>20</v>
      </c>
      <c r="D411" s="12">
        <v>2673.63858222</v>
      </c>
      <c r="E411" s="25">
        <v>902.57200264000005</v>
      </c>
      <c r="F411" s="10">
        <f t="shared" si="79"/>
        <v>-1771.0665795800001</v>
      </c>
      <c r="G411" s="26">
        <f t="shared" si="80"/>
        <v>-0.66241809620709158</v>
      </c>
      <c r="H411" s="69" t="s">
        <v>21</v>
      </c>
    </row>
    <row r="412" spans="1:8" x14ac:dyDescent="0.25">
      <c r="A412" s="35" t="s">
        <v>661</v>
      </c>
      <c r="B412" s="40" t="s">
        <v>662</v>
      </c>
      <c r="C412" s="16" t="s">
        <v>20</v>
      </c>
      <c r="D412" s="12">
        <v>2665.7803446100002</v>
      </c>
      <c r="E412" s="25">
        <v>902.44017682000003</v>
      </c>
      <c r="F412" s="27">
        <f t="shared" si="79"/>
        <v>-1763.3401677900001</v>
      </c>
      <c r="G412" s="26">
        <f t="shared" si="80"/>
        <v>-0.66147241701865511</v>
      </c>
      <c r="H412" s="69" t="s">
        <v>21</v>
      </c>
    </row>
    <row r="413" spans="1:8" x14ac:dyDescent="0.25">
      <c r="A413" s="35" t="s">
        <v>663</v>
      </c>
      <c r="B413" s="42" t="s">
        <v>664</v>
      </c>
      <c r="C413" s="16" t="s">
        <v>20</v>
      </c>
      <c r="D413" s="18" t="s">
        <v>21</v>
      </c>
      <c r="E413" s="18" t="s">
        <v>21</v>
      </c>
      <c r="F413" s="10" t="str">
        <f t="shared" si="79"/>
        <v>нд</v>
      </c>
      <c r="G413" s="11" t="str">
        <f t="shared" si="80"/>
        <v>нд</v>
      </c>
      <c r="H413" s="69" t="s">
        <v>21</v>
      </c>
    </row>
    <row r="414" spans="1:8" ht="31.5" x14ac:dyDescent="0.25">
      <c r="A414" s="35" t="s">
        <v>665</v>
      </c>
      <c r="B414" s="42" t="s">
        <v>25</v>
      </c>
      <c r="C414" s="16" t="s">
        <v>20</v>
      </c>
      <c r="D414" s="18" t="s">
        <v>21</v>
      </c>
      <c r="E414" s="18" t="s">
        <v>21</v>
      </c>
      <c r="F414" s="10" t="str">
        <f t="shared" si="79"/>
        <v>нд</v>
      </c>
      <c r="G414" s="11" t="str">
        <f t="shared" si="80"/>
        <v>нд</v>
      </c>
      <c r="H414" s="69" t="s">
        <v>21</v>
      </c>
    </row>
    <row r="415" spans="1:8" ht="31.5" x14ac:dyDescent="0.25">
      <c r="A415" s="35" t="s">
        <v>666</v>
      </c>
      <c r="B415" s="42" t="s">
        <v>27</v>
      </c>
      <c r="C415" s="16" t="s">
        <v>20</v>
      </c>
      <c r="D415" s="18" t="s">
        <v>21</v>
      </c>
      <c r="E415" s="18" t="s">
        <v>21</v>
      </c>
      <c r="F415" s="10" t="str">
        <f t="shared" si="79"/>
        <v>нд</v>
      </c>
      <c r="G415" s="11" t="str">
        <f t="shared" si="80"/>
        <v>нд</v>
      </c>
      <c r="H415" s="69" t="s">
        <v>21</v>
      </c>
    </row>
    <row r="416" spans="1:8" ht="31.5" x14ac:dyDescent="0.25">
      <c r="A416" s="35" t="s">
        <v>667</v>
      </c>
      <c r="B416" s="42" t="s">
        <v>29</v>
      </c>
      <c r="C416" s="16" t="s">
        <v>20</v>
      </c>
      <c r="D416" s="18" t="s">
        <v>21</v>
      </c>
      <c r="E416" s="18" t="s">
        <v>21</v>
      </c>
      <c r="F416" s="10" t="str">
        <f t="shared" si="79"/>
        <v>нд</v>
      </c>
      <c r="G416" s="11" t="str">
        <f t="shared" si="80"/>
        <v>нд</v>
      </c>
      <c r="H416" s="69" t="s">
        <v>21</v>
      </c>
    </row>
    <row r="417" spans="1:8" x14ac:dyDescent="0.25">
      <c r="A417" s="35" t="s">
        <v>668</v>
      </c>
      <c r="B417" s="42" t="s">
        <v>437</v>
      </c>
      <c r="C417" s="16" t="s">
        <v>20</v>
      </c>
      <c r="D417" s="18" t="s">
        <v>21</v>
      </c>
      <c r="E417" s="18" t="s">
        <v>21</v>
      </c>
      <c r="F417" s="10" t="str">
        <f t="shared" si="79"/>
        <v>нд</v>
      </c>
      <c r="G417" s="11" t="str">
        <f t="shared" si="80"/>
        <v>нд</v>
      </c>
      <c r="H417" s="69" t="s">
        <v>21</v>
      </c>
    </row>
    <row r="418" spans="1:8" x14ac:dyDescent="0.25">
      <c r="A418" s="35" t="s">
        <v>669</v>
      </c>
      <c r="B418" s="42" t="s">
        <v>440</v>
      </c>
      <c r="C418" s="16" t="s">
        <v>20</v>
      </c>
      <c r="D418" s="12">
        <v>2665.7803446100002</v>
      </c>
      <c r="E418" s="25">
        <f t="shared" ref="E418" si="86">E412</f>
        <v>902.44017682000003</v>
      </c>
      <c r="F418" s="27">
        <f t="shared" si="79"/>
        <v>-1763.3401677900001</v>
      </c>
      <c r="G418" s="26">
        <f t="shared" si="80"/>
        <v>-0.66147241701865511</v>
      </c>
      <c r="H418" s="69" t="s">
        <v>21</v>
      </c>
    </row>
    <row r="419" spans="1:8" x14ac:dyDescent="0.25">
      <c r="A419" s="35" t="s">
        <v>670</v>
      </c>
      <c r="B419" s="42" t="s">
        <v>443</v>
      </c>
      <c r="C419" s="16" t="s">
        <v>20</v>
      </c>
      <c r="D419" s="18" t="s">
        <v>21</v>
      </c>
      <c r="E419" s="18" t="s">
        <v>21</v>
      </c>
      <c r="F419" s="10" t="str">
        <f t="shared" si="79"/>
        <v>нд</v>
      </c>
      <c r="G419" s="11" t="str">
        <f t="shared" si="80"/>
        <v>нд</v>
      </c>
      <c r="H419" s="69" t="s">
        <v>21</v>
      </c>
    </row>
    <row r="420" spans="1:8" x14ac:dyDescent="0.25">
      <c r="A420" s="35" t="s">
        <v>671</v>
      </c>
      <c r="B420" s="42" t="s">
        <v>449</v>
      </c>
      <c r="C420" s="16" t="s">
        <v>20</v>
      </c>
      <c r="D420" s="18" t="s">
        <v>21</v>
      </c>
      <c r="E420" s="18" t="s">
        <v>21</v>
      </c>
      <c r="F420" s="12" t="s">
        <v>21</v>
      </c>
      <c r="G420" s="28" t="s">
        <v>21</v>
      </c>
      <c r="H420" s="69" t="s">
        <v>21</v>
      </c>
    </row>
    <row r="421" spans="1:8" x14ac:dyDescent="0.25">
      <c r="A421" s="35" t="s">
        <v>672</v>
      </c>
      <c r="B421" s="42" t="s">
        <v>452</v>
      </c>
      <c r="C421" s="16" t="s">
        <v>20</v>
      </c>
      <c r="D421" s="18" t="s">
        <v>21</v>
      </c>
      <c r="E421" s="18" t="s">
        <v>21</v>
      </c>
      <c r="F421" s="10" t="str">
        <f t="shared" si="79"/>
        <v>нд</v>
      </c>
      <c r="G421" s="11" t="str">
        <f t="shared" si="80"/>
        <v>нд</v>
      </c>
      <c r="H421" s="69" t="s">
        <v>21</v>
      </c>
    </row>
    <row r="422" spans="1:8" ht="31.5" x14ac:dyDescent="0.25">
      <c r="A422" s="35" t="s">
        <v>673</v>
      </c>
      <c r="B422" s="42" t="s">
        <v>455</v>
      </c>
      <c r="C422" s="16" t="s">
        <v>20</v>
      </c>
      <c r="D422" s="18" t="s">
        <v>21</v>
      </c>
      <c r="E422" s="18" t="s">
        <v>21</v>
      </c>
      <c r="F422" s="10" t="str">
        <f t="shared" si="79"/>
        <v>нд</v>
      </c>
      <c r="G422" s="11" t="str">
        <f t="shared" si="80"/>
        <v>нд</v>
      </c>
      <c r="H422" s="69" t="s">
        <v>21</v>
      </c>
    </row>
    <row r="423" spans="1:8" x14ac:dyDescent="0.25">
      <c r="A423" s="35" t="s">
        <v>674</v>
      </c>
      <c r="B423" s="43" t="s">
        <v>45</v>
      </c>
      <c r="C423" s="16" t="s">
        <v>20</v>
      </c>
      <c r="D423" s="18" t="s">
        <v>21</v>
      </c>
      <c r="E423" s="18" t="s">
        <v>21</v>
      </c>
      <c r="F423" s="10" t="str">
        <f t="shared" si="79"/>
        <v>нд</v>
      </c>
      <c r="G423" s="11" t="str">
        <f t="shared" si="80"/>
        <v>нд</v>
      </c>
      <c r="H423" s="69" t="s">
        <v>21</v>
      </c>
    </row>
    <row r="424" spans="1:8" x14ac:dyDescent="0.25">
      <c r="A424" s="35" t="s">
        <v>675</v>
      </c>
      <c r="B424" s="60" t="s">
        <v>47</v>
      </c>
      <c r="C424" s="16" t="s">
        <v>20</v>
      </c>
      <c r="D424" s="18" t="s">
        <v>21</v>
      </c>
      <c r="E424" s="18" t="s">
        <v>21</v>
      </c>
      <c r="F424" s="10" t="str">
        <f t="shared" si="79"/>
        <v>нд</v>
      </c>
      <c r="G424" s="11" t="str">
        <f t="shared" si="80"/>
        <v>нд</v>
      </c>
      <c r="H424" s="69" t="s">
        <v>21</v>
      </c>
    </row>
    <row r="425" spans="1:8" x14ac:dyDescent="0.25">
      <c r="A425" s="35" t="s">
        <v>676</v>
      </c>
      <c r="B425" s="40" t="s">
        <v>677</v>
      </c>
      <c r="C425" s="16" t="s">
        <v>20</v>
      </c>
      <c r="D425" s="12">
        <v>7.8582376099999998</v>
      </c>
      <c r="E425" s="25">
        <v>0.13182581999999998</v>
      </c>
      <c r="F425" s="27">
        <f t="shared" si="79"/>
        <v>-7.7264117900000002</v>
      </c>
      <c r="G425" s="26">
        <f t="shared" si="80"/>
        <v>-0.98322450572985409</v>
      </c>
      <c r="H425" s="69" t="s">
        <v>21</v>
      </c>
    </row>
    <row r="426" spans="1:8" x14ac:dyDescent="0.25">
      <c r="A426" s="35" t="s">
        <v>678</v>
      </c>
      <c r="B426" s="40" t="s">
        <v>679</v>
      </c>
      <c r="C426" s="16" t="s">
        <v>20</v>
      </c>
      <c r="D426" s="12">
        <v>-1.6697754290362354E-13</v>
      </c>
      <c r="E426" s="25">
        <f t="shared" ref="E426" si="87">E411-E412-E425</f>
        <v>1.7319479184152442E-14</v>
      </c>
      <c r="F426" s="27">
        <f t="shared" si="79"/>
        <v>1.8429702208777599E-13</v>
      </c>
      <c r="G426" s="26">
        <v>0</v>
      </c>
      <c r="H426" s="69" t="s">
        <v>21</v>
      </c>
    </row>
    <row r="427" spans="1:8" x14ac:dyDescent="0.25">
      <c r="A427" s="35" t="s">
        <v>680</v>
      </c>
      <c r="B427" s="42" t="s">
        <v>664</v>
      </c>
      <c r="C427" s="16" t="s">
        <v>20</v>
      </c>
      <c r="D427" s="18" t="s">
        <v>21</v>
      </c>
      <c r="E427" s="18" t="s">
        <v>21</v>
      </c>
      <c r="F427" s="12" t="str">
        <f t="shared" si="79"/>
        <v>нд</v>
      </c>
      <c r="G427" s="11" t="str">
        <f t="shared" si="80"/>
        <v>нд</v>
      </c>
      <c r="H427" s="69" t="s">
        <v>21</v>
      </c>
    </row>
    <row r="428" spans="1:8" ht="31.5" x14ac:dyDescent="0.25">
      <c r="A428" s="35" t="s">
        <v>681</v>
      </c>
      <c r="B428" s="42" t="s">
        <v>25</v>
      </c>
      <c r="C428" s="16" t="s">
        <v>20</v>
      </c>
      <c r="D428" s="18" t="s">
        <v>21</v>
      </c>
      <c r="E428" s="18" t="s">
        <v>21</v>
      </c>
      <c r="F428" s="12" t="str">
        <f t="shared" si="79"/>
        <v>нд</v>
      </c>
      <c r="G428" s="11" t="str">
        <f t="shared" si="80"/>
        <v>нд</v>
      </c>
      <c r="H428" s="69" t="s">
        <v>21</v>
      </c>
    </row>
    <row r="429" spans="1:8" ht="31.5" x14ac:dyDescent="0.25">
      <c r="A429" s="35" t="s">
        <v>682</v>
      </c>
      <c r="B429" s="42" t="s">
        <v>27</v>
      </c>
      <c r="C429" s="16" t="s">
        <v>20</v>
      </c>
      <c r="D429" s="18" t="s">
        <v>21</v>
      </c>
      <c r="E429" s="18" t="s">
        <v>21</v>
      </c>
      <c r="F429" s="12" t="str">
        <f t="shared" si="79"/>
        <v>нд</v>
      </c>
      <c r="G429" s="11" t="str">
        <f t="shared" si="80"/>
        <v>нд</v>
      </c>
      <c r="H429" s="69" t="s">
        <v>21</v>
      </c>
    </row>
    <row r="430" spans="1:8" ht="31.5" x14ac:dyDescent="0.25">
      <c r="A430" s="35" t="s">
        <v>683</v>
      </c>
      <c r="B430" s="42" t="s">
        <v>29</v>
      </c>
      <c r="C430" s="16" t="s">
        <v>20</v>
      </c>
      <c r="D430" s="18" t="s">
        <v>21</v>
      </c>
      <c r="E430" s="18" t="s">
        <v>21</v>
      </c>
      <c r="F430" s="12" t="str">
        <f t="shared" si="79"/>
        <v>нд</v>
      </c>
      <c r="G430" s="11" t="str">
        <f t="shared" si="80"/>
        <v>нд</v>
      </c>
      <c r="H430" s="69" t="s">
        <v>21</v>
      </c>
    </row>
    <row r="431" spans="1:8" x14ac:dyDescent="0.25">
      <c r="A431" s="35" t="s">
        <v>684</v>
      </c>
      <c r="B431" s="42" t="s">
        <v>437</v>
      </c>
      <c r="C431" s="16" t="s">
        <v>20</v>
      </c>
      <c r="D431" s="18" t="s">
        <v>21</v>
      </c>
      <c r="E431" s="18" t="s">
        <v>21</v>
      </c>
      <c r="F431" s="12" t="str">
        <f t="shared" si="79"/>
        <v>нд</v>
      </c>
      <c r="G431" s="11" t="str">
        <f t="shared" si="80"/>
        <v>нд</v>
      </c>
      <c r="H431" s="69" t="s">
        <v>21</v>
      </c>
    </row>
    <row r="432" spans="1:8" x14ac:dyDescent="0.25">
      <c r="A432" s="35" t="s">
        <v>685</v>
      </c>
      <c r="B432" s="42" t="s">
        <v>440</v>
      </c>
      <c r="C432" s="16" t="s">
        <v>20</v>
      </c>
      <c r="D432" s="12">
        <v>-1.6697754290362354E-13</v>
      </c>
      <c r="E432" s="25">
        <v>0</v>
      </c>
      <c r="F432" s="12">
        <v>0</v>
      </c>
      <c r="G432" s="26">
        <v>0</v>
      </c>
      <c r="H432" s="69" t="s">
        <v>21</v>
      </c>
    </row>
    <row r="433" spans="1:8" x14ac:dyDescent="0.25">
      <c r="A433" s="35" t="s">
        <v>686</v>
      </c>
      <c r="B433" s="42" t="s">
        <v>443</v>
      </c>
      <c r="C433" s="16" t="s">
        <v>20</v>
      </c>
      <c r="D433" s="18" t="s">
        <v>21</v>
      </c>
      <c r="E433" s="18" t="s">
        <v>21</v>
      </c>
      <c r="F433" s="10" t="s">
        <v>21</v>
      </c>
      <c r="G433" s="14" t="s">
        <v>21</v>
      </c>
      <c r="H433" s="69"/>
    </row>
    <row r="434" spans="1:8" x14ac:dyDescent="0.25">
      <c r="A434" s="35" t="s">
        <v>687</v>
      </c>
      <c r="B434" s="42" t="s">
        <v>449</v>
      </c>
      <c r="C434" s="16" t="s">
        <v>20</v>
      </c>
      <c r="D434" s="18" t="s">
        <v>21</v>
      </c>
      <c r="E434" s="18" t="s">
        <v>21</v>
      </c>
      <c r="F434" s="10" t="s">
        <v>21</v>
      </c>
      <c r="G434" s="14" t="s">
        <v>21</v>
      </c>
      <c r="H434" s="69" t="s">
        <v>21</v>
      </c>
    </row>
    <row r="435" spans="1:8" x14ac:dyDescent="0.25">
      <c r="A435" s="35" t="s">
        <v>688</v>
      </c>
      <c r="B435" s="42" t="s">
        <v>452</v>
      </c>
      <c r="C435" s="16" t="s">
        <v>20</v>
      </c>
      <c r="D435" s="18" t="s">
        <v>21</v>
      </c>
      <c r="E435" s="18" t="s">
        <v>21</v>
      </c>
      <c r="F435" s="10" t="s">
        <v>21</v>
      </c>
      <c r="G435" s="14" t="s">
        <v>21</v>
      </c>
      <c r="H435" s="69" t="s">
        <v>21</v>
      </c>
    </row>
    <row r="436" spans="1:8" ht="31.5" x14ac:dyDescent="0.25">
      <c r="A436" s="35" t="s">
        <v>689</v>
      </c>
      <c r="B436" s="42" t="s">
        <v>455</v>
      </c>
      <c r="C436" s="16" t="s">
        <v>20</v>
      </c>
      <c r="D436" s="18" t="s">
        <v>21</v>
      </c>
      <c r="E436" s="18" t="s">
        <v>21</v>
      </c>
      <c r="F436" s="12" t="str">
        <f t="shared" si="79"/>
        <v>нд</v>
      </c>
      <c r="G436" s="11" t="str">
        <f t="shared" si="80"/>
        <v>нд</v>
      </c>
      <c r="H436" s="69" t="s">
        <v>21</v>
      </c>
    </row>
    <row r="437" spans="1:8" x14ac:dyDescent="0.25">
      <c r="A437" s="35" t="s">
        <v>690</v>
      </c>
      <c r="B437" s="60" t="s">
        <v>45</v>
      </c>
      <c r="C437" s="16" t="s">
        <v>20</v>
      </c>
      <c r="D437" s="18" t="s">
        <v>21</v>
      </c>
      <c r="E437" s="18" t="s">
        <v>21</v>
      </c>
      <c r="F437" s="12" t="str">
        <f t="shared" si="79"/>
        <v>нд</v>
      </c>
      <c r="G437" s="11" t="str">
        <f t="shared" si="80"/>
        <v>нд</v>
      </c>
      <c r="H437" s="69" t="s">
        <v>21</v>
      </c>
    </row>
    <row r="438" spans="1:8" x14ac:dyDescent="0.25">
      <c r="A438" s="35" t="s">
        <v>691</v>
      </c>
      <c r="B438" s="60" t="s">
        <v>47</v>
      </c>
      <c r="C438" s="16" t="s">
        <v>20</v>
      </c>
      <c r="D438" s="18" t="s">
        <v>21</v>
      </c>
      <c r="E438" s="18" t="s">
        <v>21</v>
      </c>
      <c r="F438" s="12" t="str">
        <f t="shared" si="79"/>
        <v>нд</v>
      </c>
      <c r="G438" s="11" t="str">
        <f t="shared" si="80"/>
        <v>нд</v>
      </c>
      <c r="H438" s="69" t="s">
        <v>21</v>
      </c>
    </row>
    <row r="439" spans="1:8" x14ac:dyDescent="0.25">
      <c r="A439" s="35" t="s">
        <v>32</v>
      </c>
      <c r="B439" s="41" t="s">
        <v>692</v>
      </c>
      <c r="C439" s="16" t="s">
        <v>20</v>
      </c>
      <c r="D439" s="12">
        <v>0</v>
      </c>
      <c r="E439" s="25">
        <v>0</v>
      </c>
      <c r="F439" s="10">
        <v>0</v>
      </c>
      <c r="G439" s="26">
        <v>0</v>
      </c>
      <c r="H439" s="69" t="s">
        <v>21</v>
      </c>
    </row>
    <row r="440" spans="1:8" x14ac:dyDescent="0.25">
      <c r="A440" s="35" t="s">
        <v>34</v>
      </c>
      <c r="B440" s="41" t="s">
        <v>693</v>
      </c>
      <c r="C440" s="16" t="s">
        <v>20</v>
      </c>
      <c r="D440" s="12">
        <v>0</v>
      </c>
      <c r="E440" s="25">
        <v>26.59759863</v>
      </c>
      <c r="F440" s="10">
        <f t="shared" si="79"/>
        <v>26.59759863</v>
      </c>
      <c r="G440" s="26">
        <v>0</v>
      </c>
      <c r="H440" s="69" t="s">
        <v>21</v>
      </c>
    </row>
    <row r="441" spans="1:8" x14ac:dyDescent="0.25">
      <c r="A441" s="35" t="s">
        <v>694</v>
      </c>
      <c r="B441" s="61" t="s">
        <v>695</v>
      </c>
      <c r="C441" s="16" t="s">
        <v>20</v>
      </c>
      <c r="D441" s="12">
        <v>0</v>
      </c>
      <c r="E441" s="25">
        <v>0</v>
      </c>
      <c r="F441" s="10">
        <f t="shared" si="79"/>
        <v>0</v>
      </c>
      <c r="G441" s="26">
        <v>0</v>
      </c>
      <c r="H441" s="69" t="s">
        <v>21</v>
      </c>
    </row>
    <row r="442" spans="1:8" x14ac:dyDescent="0.25">
      <c r="A442" s="35" t="s">
        <v>696</v>
      </c>
      <c r="B442" s="61" t="s">
        <v>697</v>
      </c>
      <c r="C442" s="16" t="s">
        <v>20</v>
      </c>
      <c r="D442" s="12">
        <v>0</v>
      </c>
      <c r="E442" s="12">
        <v>0</v>
      </c>
      <c r="F442" s="10">
        <f t="shared" si="79"/>
        <v>0</v>
      </c>
      <c r="G442" s="26">
        <v>0</v>
      </c>
      <c r="H442" s="69" t="s">
        <v>21</v>
      </c>
    </row>
    <row r="443" spans="1:8" ht="18" customHeight="1" x14ac:dyDescent="0.25">
      <c r="A443" s="35" t="s">
        <v>698</v>
      </c>
      <c r="B443" s="61" t="s">
        <v>699</v>
      </c>
      <c r="C443" s="16" t="s">
        <v>20</v>
      </c>
      <c r="D443" s="12">
        <v>0</v>
      </c>
      <c r="E443" s="12">
        <v>0</v>
      </c>
      <c r="F443" s="10">
        <f t="shared" si="79"/>
        <v>0</v>
      </c>
      <c r="G443" s="26">
        <v>1</v>
      </c>
      <c r="H443" s="69" t="s">
        <v>21</v>
      </c>
    </row>
    <row r="444" spans="1:8" x14ac:dyDescent="0.25">
      <c r="A444" s="35" t="s">
        <v>700</v>
      </c>
      <c r="B444" s="61" t="s">
        <v>701</v>
      </c>
      <c r="C444" s="16" t="s">
        <v>20</v>
      </c>
      <c r="D444" s="12">
        <v>0</v>
      </c>
      <c r="E444" s="12">
        <f t="shared" ref="E444" si="88">E440-E441-E443-E442</f>
        <v>26.59759863</v>
      </c>
      <c r="F444" s="10">
        <f t="shared" si="79"/>
        <v>26.59759863</v>
      </c>
      <c r="G444" s="26">
        <v>0</v>
      </c>
      <c r="H444" s="69" t="s">
        <v>21</v>
      </c>
    </row>
    <row r="445" spans="1:8" x14ac:dyDescent="0.25">
      <c r="A445" s="35" t="s">
        <v>50</v>
      </c>
      <c r="B445" s="59" t="s">
        <v>702</v>
      </c>
      <c r="C445" s="16" t="s">
        <v>20</v>
      </c>
      <c r="D445" s="12">
        <v>232.75269106000002</v>
      </c>
      <c r="E445" s="25">
        <v>0</v>
      </c>
      <c r="F445" s="10">
        <f t="shared" si="79"/>
        <v>-232.75269106000002</v>
      </c>
      <c r="G445" s="26">
        <v>0</v>
      </c>
      <c r="H445" s="69" t="s">
        <v>21</v>
      </c>
    </row>
    <row r="446" spans="1:8" x14ac:dyDescent="0.25">
      <c r="A446" s="35" t="s">
        <v>52</v>
      </c>
      <c r="B446" s="41" t="s">
        <v>703</v>
      </c>
      <c r="C446" s="16" t="s">
        <v>20</v>
      </c>
      <c r="D446" s="12">
        <v>232.75269106000002</v>
      </c>
      <c r="E446" s="25">
        <v>0</v>
      </c>
      <c r="F446" s="10">
        <f t="shared" si="79"/>
        <v>-232.75269106000002</v>
      </c>
      <c r="G446" s="26">
        <v>0</v>
      </c>
      <c r="H446" s="69" t="s">
        <v>21</v>
      </c>
    </row>
    <row r="447" spans="1:8" x14ac:dyDescent="0.25">
      <c r="A447" s="35" t="s">
        <v>56</v>
      </c>
      <c r="B447" s="41" t="s">
        <v>704</v>
      </c>
      <c r="C447" s="16" t="s">
        <v>20</v>
      </c>
      <c r="D447" s="12">
        <v>0</v>
      </c>
      <c r="E447" s="25">
        <v>0</v>
      </c>
      <c r="F447" s="10">
        <f t="shared" si="79"/>
        <v>0</v>
      </c>
      <c r="G447" s="26">
        <v>0</v>
      </c>
      <c r="H447" s="69" t="s">
        <v>21</v>
      </c>
    </row>
    <row r="448" spans="1:8" x14ac:dyDescent="0.25">
      <c r="A448" s="35" t="s">
        <v>57</v>
      </c>
      <c r="B448" s="41" t="s">
        <v>705</v>
      </c>
      <c r="C448" s="16" t="s">
        <v>20</v>
      </c>
      <c r="D448" s="12">
        <v>0</v>
      </c>
      <c r="E448" s="25">
        <v>0</v>
      </c>
      <c r="F448" s="10">
        <f t="shared" si="79"/>
        <v>0</v>
      </c>
      <c r="G448" s="26">
        <v>1</v>
      </c>
      <c r="H448" s="69" t="s">
        <v>21</v>
      </c>
    </row>
    <row r="449" spans="1:8" x14ac:dyDescent="0.25">
      <c r="A449" s="35" t="s">
        <v>58</v>
      </c>
      <c r="B449" s="41" t="s">
        <v>706</v>
      </c>
      <c r="C449" s="16" t="s">
        <v>20</v>
      </c>
      <c r="D449" s="12">
        <v>0</v>
      </c>
      <c r="E449" s="25">
        <v>0</v>
      </c>
      <c r="F449" s="10">
        <f t="shared" ref="F449:F463" si="89">IF(D449="нд","нд",E449-D449)</f>
        <v>0</v>
      </c>
      <c r="G449" s="26">
        <v>0</v>
      </c>
      <c r="H449" s="69" t="s">
        <v>21</v>
      </c>
    </row>
    <row r="450" spans="1:8" x14ac:dyDescent="0.25">
      <c r="A450" s="35" t="s">
        <v>59</v>
      </c>
      <c r="B450" s="41" t="s">
        <v>707</v>
      </c>
      <c r="C450" s="16" t="s">
        <v>20</v>
      </c>
      <c r="D450" s="12">
        <v>0</v>
      </c>
      <c r="E450" s="25">
        <v>0</v>
      </c>
      <c r="F450" s="10">
        <f t="shared" si="89"/>
        <v>0</v>
      </c>
      <c r="G450" s="26">
        <v>0</v>
      </c>
      <c r="H450" s="69" t="s">
        <v>21</v>
      </c>
    </row>
    <row r="451" spans="1:8" x14ac:dyDescent="0.25">
      <c r="A451" s="35" t="s">
        <v>109</v>
      </c>
      <c r="B451" s="40" t="s">
        <v>334</v>
      </c>
      <c r="C451" s="16" t="s">
        <v>20</v>
      </c>
      <c r="D451" s="12">
        <v>0</v>
      </c>
      <c r="E451" s="25">
        <v>0</v>
      </c>
      <c r="F451" s="10">
        <f t="shared" si="89"/>
        <v>0</v>
      </c>
      <c r="G451" s="26">
        <v>1</v>
      </c>
      <c r="H451" s="69" t="s">
        <v>21</v>
      </c>
    </row>
    <row r="452" spans="1:8" ht="31.5" x14ac:dyDescent="0.25">
      <c r="A452" s="35" t="s">
        <v>708</v>
      </c>
      <c r="B452" s="42" t="s">
        <v>709</v>
      </c>
      <c r="C452" s="16" t="s">
        <v>20</v>
      </c>
      <c r="D452" s="12">
        <v>0</v>
      </c>
      <c r="E452" s="25">
        <v>0</v>
      </c>
      <c r="F452" s="10">
        <f t="shared" si="89"/>
        <v>0</v>
      </c>
      <c r="G452" s="26">
        <v>0</v>
      </c>
      <c r="H452" s="69" t="s">
        <v>21</v>
      </c>
    </row>
    <row r="453" spans="1:8" x14ac:dyDescent="0.25">
      <c r="A453" s="35" t="s">
        <v>111</v>
      </c>
      <c r="B453" s="40" t="s">
        <v>336</v>
      </c>
      <c r="C453" s="16" t="s">
        <v>20</v>
      </c>
      <c r="D453" s="12">
        <v>0</v>
      </c>
      <c r="E453" s="25">
        <f>E450</f>
        <v>0</v>
      </c>
      <c r="F453" s="10">
        <f t="shared" si="89"/>
        <v>0</v>
      </c>
      <c r="G453" s="26">
        <v>0</v>
      </c>
      <c r="H453" s="69" t="s">
        <v>21</v>
      </c>
    </row>
    <row r="454" spans="1:8" ht="31.5" x14ac:dyDescent="0.25">
      <c r="A454" s="35" t="s">
        <v>710</v>
      </c>
      <c r="B454" s="42" t="s">
        <v>711</v>
      </c>
      <c r="C454" s="16" t="s">
        <v>20</v>
      </c>
      <c r="D454" s="12">
        <v>0</v>
      </c>
      <c r="E454" s="25">
        <v>0</v>
      </c>
      <c r="F454" s="10">
        <f t="shared" si="89"/>
        <v>0</v>
      </c>
      <c r="G454" s="26">
        <v>0</v>
      </c>
      <c r="H454" s="69" t="s">
        <v>21</v>
      </c>
    </row>
    <row r="455" spans="1:8" x14ac:dyDescent="0.25">
      <c r="A455" s="35" t="s">
        <v>60</v>
      </c>
      <c r="B455" s="41" t="s">
        <v>712</v>
      </c>
      <c r="C455" s="16" t="s">
        <v>20</v>
      </c>
      <c r="D455" s="62">
        <v>0</v>
      </c>
      <c r="E455" s="25">
        <v>0</v>
      </c>
      <c r="F455" s="10">
        <f t="shared" si="89"/>
        <v>0</v>
      </c>
      <c r="G455" s="26">
        <v>0</v>
      </c>
      <c r="H455" s="70"/>
    </row>
    <row r="456" spans="1:8" x14ac:dyDescent="0.25">
      <c r="A456" s="35" t="s">
        <v>61</v>
      </c>
      <c r="B456" s="41" t="s">
        <v>713</v>
      </c>
      <c r="C456" s="16" t="s">
        <v>20</v>
      </c>
      <c r="D456" s="12">
        <v>0</v>
      </c>
      <c r="E456" s="25">
        <f t="shared" ref="E456" si="90">E445-E446-E447-E448-E449-E450-E455</f>
        <v>0</v>
      </c>
      <c r="F456" s="25">
        <f t="shared" si="89"/>
        <v>0</v>
      </c>
      <c r="G456" s="11">
        <v>0</v>
      </c>
      <c r="H456" s="70" t="s">
        <v>21</v>
      </c>
    </row>
    <row r="457" spans="1:8" x14ac:dyDescent="0.25">
      <c r="A457" s="35" t="s">
        <v>131</v>
      </c>
      <c r="B457" s="36" t="s">
        <v>122</v>
      </c>
      <c r="C457" s="63" t="s">
        <v>123</v>
      </c>
      <c r="D457" s="12" t="s">
        <v>124</v>
      </c>
      <c r="E457" s="18" t="s">
        <v>124</v>
      </c>
      <c r="F457" s="18" t="s">
        <v>124</v>
      </c>
      <c r="G457" s="18" t="s">
        <v>124</v>
      </c>
      <c r="H457" s="70" t="s">
        <v>21</v>
      </c>
    </row>
    <row r="458" spans="1:8" ht="55.5" customHeight="1" x14ac:dyDescent="0.25">
      <c r="A458" s="64" t="s">
        <v>714</v>
      </c>
      <c r="B458" s="41" t="s">
        <v>715</v>
      </c>
      <c r="C458" s="16" t="s">
        <v>20</v>
      </c>
      <c r="D458" s="12">
        <v>1653.7671197100001</v>
      </c>
      <c r="E458" s="12">
        <v>643.63072891000002</v>
      </c>
      <c r="F458" s="25">
        <f t="shared" si="89"/>
        <v>-1010.1363908000001</v>
      </c>
      <c r="G458" s="11">
        <f t="shared" ref="G458:G463" si="91">IF(D458="нд","нд",E458/D458-1)</f>
        <v>-0.61080933268109394</v>
      </c>
      <c r="H458" s="70" t="s">
        <v>21</v>
      </c>
    </row>
    <row r="459" spans="1:8" x14ac:dyDescent="0.25">
      <c r="A459" s="64" t="s">
        <v>134</v>
      </c>
      <c r="B459" s="40" t="s">
        <v>716</v>
      </c>
      <c r="C459" s="16" t="s">
        <v>20</v>
      </c>
      <c r="D459" s="12">
        <v>879.71708175000003</v>
      </c>
      <c r="E459" s="12">
        <f>E460+E461+E394</f>
        <v>444.10400700600064</v>
      </c>
      <c r="F459" s="25">
        <f t="shared" si="89"/>
        <v>-435.61307474399939</v>
      </c>
      <c r="G459" s="11">
        <f t="shared" si="91"/>
        <v>-0.49517405513764123</v>
      </c>
      <c r="H459" s="70" t="s">
        <v>21</v>
      </c>
    </row>
    <row r="460" spans="1:8" ht="31.5" x14ac:dyDescent="0.25">
      <c r="A460" s="64" t="s">
        <v>717</v>
      </c>
      <c r="B460" s="42" t="s">
        <v>718</v>
      </c>
      <c r="C460" s="16" t="s">
        <v>20</v>
      </c>
      <c r="D460" s="12">
        <v>107.84754817</v>
      </c>
      <c r="E460" s="12">
        <v>444.10400700600064</v>
      </c>
      <c r="F460" s="25">
        <f t="shared" si="89"/>
        <v>336.25645883600066</v>
      </c>
      <c r="G460" s="11">
        <f t="shared" si="91"/>
        <v>3.1178869111234677</v>
      </c>
      <c r="H460" s="70" t="s">
        <v>21</v>
      </c>
    </row>
    <row r="461" spans="1:8" ht="94.5" x14ac:dyDescent="0.25">
      <c r="A461" s="64" t="s">
        <v>719</v>
      </c>
      <c r="B461" s="42" t="s">
        <v>720</v>
      </c>
      <c r="C461" s="16" t="s">
        <v>20</v>
      </c>
      <c r="D461" s="12">
        <v>0</v>
      </c>
      <c r="E461" s="12">
        <f t="shared" ref="E461" si="92">E443</f>
        <v>0</v>
      </c>
      <c r="F461" s="25">
        <f t="shared" si="89"/>
        <v>0</v>
      </c>
      <c r="G461" s="11">
        <v>0</v>
      </c>
      <c r="H461" s="70" t="s">
        <v>21</v>
      </c>
    </row>
    <row r="462" spans="1:8" x14ac:dyDescent="0.25">
      <c r="A462" s="64" t="s">
        <v>136</v>
      </c>
      <c r="B462" s="42" t="s">
        <v>721</v>
      </c>
      <c r="C462" s="16" t="s">
        <v>20</v>
      </c>
      <c r="D462" s="12">
        <v>232.75269106000002</v>
      </c>
      <c r="E462" s="12">
        <v>0</v>
      </c>
      <c r="F462" s="25">
        <f t="shared" si="89"/>
        <v>-232.75269106000002</v>
      </c>
      <c r="G462" s="11">
        <f t="shared" si="91"/>
        <v>-1</v>
      </c>
      <c r="H462" s="70" t="s">
        <v>21</v>
      </c>
    </row>
    <row r="463" spans="1:8" x14ac:dyDescent="0.25">
      <c r="A463" s="64" t="s">
        <v>722</v>
      </c>
      <c r="B463" s="40" t="s">
        <v>723</v>
      </c>
      <c r="C463" s="16" t="s">
        <v>20</v>
      </c>
      <c r="D463" s="12">
        <v>371.29734692</v>
      </c>
      <c r="E463" s="12">
        <v>199.526721904</v>
      </c>
      <c r="F463" s="25">
        <f t="shared" si="89"/>
        <v>-171.770625016</v>
      </c>
      <c r="G463" s="11">
        <f t="shared" si="91"/>
        <v>-0.46262281818299611</v>
      </c>
      <c r="H463" s="70" t="s">
        <v>21</v>
      </c>
    </row>
    <row r="464" spans="1:8" ht="33" customHeight="1" x14ac:dyDescent="0.25">
      <c r="A464" s="64" t="s">
        <v>137</v>
      </c>
      <c r="B464" s="41" t="s">
        <v>724</v>
      </c>
      <c r="C464" s="63" t="s">
        <v>123</v>
      </c>
      <c r="D464" s="18" t="s">
        <v>124</v>
      </c>
      <c r="E464" s="18" t="s">
        <v>124</v>
      </c>
      <c r="F464" s="18" t="s">
        <v>124</v>
      </c>
      <c r="G464" s="18" t="s">
        <v>124</v>
      </c>
      <c r="H464" s="70" t="s">
        <v>21</v>
      </c>
    </row>
    <row r="465" spans="1:8" x14ac:dyDescent="0.25">
      <c r="A465" s="64" t="s">
        <v>725</v>
      </c>
      <c r="B465" s="40" t="s">
        <v>726</v>
      </c>
      <c r="C465" s="16" t="s">
        <v>20</v>
      </c>
      <c r="D465" s="18" t="s">
        <v>21</v>
      </c>
      <c r="E465" s="18" t="s">
        <v>21</v>
      </c>
      <c r="F465" s="18" t="s">
        <v>21</v>
      </c>
      <c r="G465" s="18" t="s">
        <v>21</v>
      </c>
      <c r="H465" s="70" t="s">
        <v>21</v>
      </c>
    </row>
    <row r="466" spans="1:8" x14ac:dyDescent="0.25">
      <c r="A466" s="64" t="s">
        <v>727</v>
      </c>
      <c r="B466" s="40" t="s">
        <v>728</v>
      </c>
      <c r="C466" s="16" t="s">
        <v>20</v>
      </c>
      <c r="D466" s="18" t="s">
        <v>21</v>
      </c>
      <c r="E466" s="18" t="s">
        <v>21</v>
      </c>
      <c r="F466" s="18" t="s">
        <v>21</v>
      </c>
      <c r="G466" s="18" t="s">
        <v>21</v>
      </c>
      <c r="H466" s="70" t="s">
        <v>21</v>
      </c>
    </row>
    <row r="467" spans="1:8" x14ac:dyDescent="0.25">
      <c r="A467" s="64" t="s">
        <v>729</v>
      </c>
      <c r="B467" s="40" t="s">
        <v>730</v>
      </c>
      <c r="C467" s="16" t="s">
        <v>20</v>
      </c>
      <c r="D467" s="18" t="s">
        <v>21</v>
      </c>
      <c r="E467" s="18" t="s">
        <v>21</v>
      </c>
      <c r="F467" s="18" t="s">
        <v>21</v>
      </c>
      <c r="G467" s="18" t="s">
        <v>21</v>
      </c>
      <c r="H467" s="70" t="s">
        <v>21</v>
      </c>
    </row>
    <row r="468" spans="1:8" ht="47.25" x14ac:dyDescent="0.25">
      <c r="A468" s="64" t="s">
        <v>138</v>
      </c>
      <c r="B468" s="41" t="s">
        <v>731</v>
      </c>
      <c r="C468" s="16" t="s">
        <v>20</v>
      </c>
      <c r="D468" s="18" t="s">
        <v>21</v>
      </c>
      <c r="E468" s="18" t="s">
        <v>21</v>
      </c>
      <c r="F468" s="18" t="s">
        <v>21</v>
      </c>
      <c r="G468" s="18" t="s">
        <v>21</v>
      </c>
      <c r="H468" s="70" t="s">
        <v>21</v>
      </c>
    </row>
  </sheetData>
  <autoFilter ref="A21:B468"/>
  <mergeCells count="24">
    <mergeCell ref="A385:B385"/>
    <mergeCell ref="A11:H11"/>
    <mergeCell ref="A10:H10"/>
    <mergeCell ref="A9:H9"/>
    <mergeCell ref="A22:H22"/>
    <mergeCell ref="A177:H177"/>
    <mergeCell ref="A330:H330"/>
    <mergeCell ref="A380:H381"/>
    <mergeCell ref="A382:A383"/>
    <mergeCell ref="B382:B383"/>
    <mergeCell ref="C382:C383"/>
    <mergeCell ref="D382:E382"/>
    <mergeCell ref="F382:G382"/>
    <mergeCell ref="H382:H383"/>
    <mergeCell ref="A19:A20"/>
    <mergeCell ref="B19:B20"/>
    <mergeCell ref="C19:C20"/>
    <mergeCell ref="D19:E19"/>
    <mergeCell ref="F19:G19"/>
    <mergeCell ref="H19:H20"/>
    <mergeCell ref="A6:H7"/>
    <mergeCell ref="A14:H14"/>
    <mergeCell ref="A18:H18"/>
    <mergeCell ref="C8:E8"/>
  </mergeCells>
  <pageMargins left="0.31496062992125984" right="0.31496062992125984" top="0.35433070866141736" bottom="0.35433070866141736" header="0.31496062992125984" footer="0.31496062992125984"/>
  <pageSetup paperSize="9" scale="38" fitToHeight="5" orientation="portrait" r:id="rId1"/>
  <rowBreaks count="3" manualBreakCount="3">
    <brk id="131" max="16383" man="1"/>
    <brk id="253" max="16383" man="1"/>
    <brk id="3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ФЭМ</vt:lpstr>
      <vt:lpstr>Лист1</vt:lpstr>
      <vt:lpstr>ФЭМ!Заголовки_для_печати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2025-05-14T06:14:54Z</dcterms:modified>
</cp:coreProperties>
</file>