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firstSheet="1" activeTab="1"/>
  </bookViews>
  <sheets>
    <sheet name="11квИст форм" sheetId="4" state="hidden" r:id="rId1"/>
    <sheet name="11квИст" sheetId="2" r:id="rId2"/>
    <sheet name="Лист1" sheetId="1" r:id="rId3"/>
  </sheets>
  <externalReferences>
    <externalReference r:id="rId4"/>
    <externalReference r:id="rId5"/>
  </externalReferences>
  <definedNames>
    <definedName name="_xlnm._FilterDatabase" localSheetId="1" hidden="1">'11квИст'!$A$19:$X$264</definedName>
    <definedName name="_xlnm._FilterDatabase" localSheetId="0" hidden="1">'11квИст форм'!$A$21:$AE$567</definedName>
    <definedName name="arm">'[1]Спр. классов АРМов'!$B$2:$B$7</definedName>
  </definedNames>
  <calcPr calcId="152511"/>
</workbook>
</file>

<file path=xl/calcChain.xml><?xml version="1.0" encoding="utf-8"?>
<calcChain xmlns="http://schemas.openxmlformats.org/spreadsheetml/2006/main">
  <c r="I567" i="4" l="1"/>
  <c r="H567" i="4"/>
  <c r="G567" i="4"/>
  <c r="E567" i="4"/>
  <c r="D567" i="4"/>
  <c r="C567" i="4"/>
  <c r="B567" i="4"/>
  <c r="A567" i="4"/>
  <c r="AE566" i="4"/>
  <c r="R566" i="4"/>
  <c r="Q566" i="4"/>
  <c r="P566" i="4"/>
  <c r="O566" i="4"/>
  <c r="S566" i="4" s="1"/>
  <c r="I566" i="4"/>
  <c r="H566" i="4"/>
  <c r="G566" i="4"/>
  <c r="E566" i="4"/>
  <c r="D566" i="4"/>
  <c r="C566" i="4"/>
  <c r="B566" i="4"/>
  <c r="A566" i="4"/>
  <c r="I565" i="4"/>
  <c r="H565" i="4"/>
  <c r="G565" i="4"/>
  <c r="E565" i="4"/>
  <c r="D565" i="4"/>
  <c r="C565" i="4"/>
  <c r="B565" i="4"/>
  <c r="A565" i="4"/>
  <c r="I564" i="4"/>
  <c r="H564" i="4"/>
  <c r="G564" i="4"/>
  <c r="E564" i="4"/>
  <c r="D564" i="4"/>
  <c r="C564" i="4"/>
  <c r="B564" i="4"/>
  <c r="A564" i="4"/>
  <c r="I563" i="4"/>
  <c r="H563" i="4"/>
  <c r="G563" i="4"/>
  <c r="E563" i="4"/>
  <c r="D563" i="4"/>
  <c r="C563" i="4"/>
  <c r="B563" i="4"/>
  <c r="A563" i="4"/>
  <c r="I562" i="4"/>
  <c r="H562" i="4"/>
  <c r="G562" i="4"/>
  <c r="E562" i="4"/>
  <c r="D562" i="4"/>
  <c r="C562" i="4"/>
  <c r="B562" i="4"/>
  <c r="A562" i="4"/>
  <c r="I561" i="4"/>
  <c r="H561" i="4"/>
  <c r="G561" i="4"/>
  <c r="E561" i="4"/>
  <c r="D561" i="4"/>
  <c r="C561" i="4"/>
  <c r="B561" i="4"/>
  <c r="A561" i="4"/>
  <c r="AE560" i="4"/>
  <c r="Y560" i="4"/>
  <c r="Z560" i="4" s="1"/>
  <c r="R560" i="4"/>
  <c r="Q560" i="4"/>
  <c r="T560" i="4" s="1"/>
  <c r="P560" i="4"/>
  <c r="O560" i="4"/>
  <c r="S560" i="4" s="1"/>
  <c r="M560" i="4"/>
  <c r="I560" i="4"/>
  <c r="H560" i="4"/>
  <c r="G560" i="4"/>
  <c r="E560" i="4"/>
  <c r="D560" i="4"/>
  <c r="C560" i="4"/>
  <c r="B560" i="4"/>
  <c r="L560" i="4" s="1"/>
  <c r="A560" i="4"/>
  <c r="AE559" i="4"/>
  <c r="AD559" i="4"/>
  <c r="R559" i="4"/>
  <c r="Q559" i="4"/>
  <c r="Y559" i="4" s="1"/>
  <c r="Z559" i="4" s="1"/>
  <c r="P559" i="4"/>
  <c r="O559" i="4"/>
  <c r="N559" i="4"/>
  <c r="M559" i="4"/>
  <c r="L559" i="4"/>
  <c r="J559" i="4"/>
  <c r="I559" i="4"/>
  <c r="H559" i="4"/>
  <c r="G559" i="4"/>
  <c r="E559" i="4"/>
  <c r="D559" i="4"/>
  <c r="C559" i="4"/>
  <c r="B559" i="4"/>
  <c r="K559" i="4" s="1"/>
  <c r="A559" i="4"/>
  <c r="I558" i="4"/>
  <c r="H558" i="4"/>
  <c r="G558" i="4"/>
  <c r="E558" i="4"/>
  <c r="D558" i="4"/>
  <c r="C558" i="4"/>
  <c r="B558" i="4"/>
  <c r="A558" i="4"/>
  <c r="I557" i="4"/>
  <c r="H557" i="4"/>
  <c r="G557" i="4"/>
  <c r="E557" i="4"/>
  <c r="D557" i="4"/>
  <c r="C557" i="4"/>
  <c r="B557" i="4"/>
  <c r="A557" i="4"/>
  <c r="I556" i="4"/>
  <c r="H556" i="4"/>
  <c r="G556" i="4"/>
  <c r="E556" i="4"/>
  <c r="D556" i="4"/>
  <c r="C556" i="4"/>
  <c r="B556" i="4"/>
  <c r="A556" i="4"/>
  <c r="AE555" i="4"/>
  <c r="R555" i="4"/>
  <c r="Q555" i="4"/>
  <c r="Y555" i="4" s="1"/>
  <c r="Z555" i="4" s="1"/>
  <c r="P555" i="4"/>
  <c r="O555" i="4"/>
  <c r="S555" i="4" s="1"/>
  <c r="T555" i="4" s="1"/>
  <c r="L555" i="4"/>
  <c r="I555" i="4"/>
  <c r="H555" i="4"/>
  <c r="G555" i="4"/>
  <c r="E555" i="4"/>
  <c r="D555" i="4"/>
  <c r="C555" i="4"/>
  <c r="B555" i="4"/>
  <c r="K555" i="4" s="1"/>
  <c r="A555" i="4"/>
  <c r="I554" i="4"/>
  <c r="H554" i="4"/>
  <c r="G554" i="4"/>
  <c r="F554" i="4"/>
  <c r="E554" i="4"/>
  <c r="D554" i="4"/>
  <c r="C554" i="4"/>
  <c r="B554" i="4"/>
  <c r="A554" i="4"/>
  <c r="AE553" i="4"/>
  <c r="R553" i="4"/>
  <c r="Q553" i="4"/>
  <c r="P553" i="4"/>
  <c r="O553" i="4"/>
  <c r="N553" i="4"/>
  <c r="AD553" i="4" s="1"/>
  <c r="I553" i="4"/>
  <c r="H553" i="4"/>
  <c r="G553" i="4"/>
  <c r="F553" i="4"/>
  <c r="E553" i="4"/>
  <c r="D553" i="4"/>
  <c r="C553" i="4"/>
  <c r="B553" i="4"/>
  <c r="A553" i="4"/>
  <c r="AE552" i="4"/>
  <c r="R552" i="4"/>
  <c r="Q552" i="4"/>
  <c r="P552" i="4"/>
  <c r="O552" i="4"/>
  <c r="S552" i="4" s="1"/>
  <c r="M552" i="4"/>
  <c r="L552" i="4"/>
  <c r="K552" i="4"/>
  <c r="I552" i="4"/>
  <c r="H552" i="4"/>
  <c r="G552" i="4"/>
  <c r="F552" i="4"/>
  <c r="E552" i="4"/>
  <c r="D552" i="4"/>
  <c r="C552" i="4"/>
  <c r="B552" i="4"/>
  <c r="N552" i="4" s="1"/>
  <c r="AD552" i="4" s="1"/>
  <c r="A552" i="4"/>
  <c r="AE551" i="4"/>
  <c r="R551" i="4"/>
  <c r="Q551" i="4"/>
  <c r="P551" i="4"/>
  <c r="O551" i="4"/>
  <c r="S551" i="4" s="1"/>
  <c r="K551" i="4"/>
  <c r="I551" i="4"/>
  <c r="H551" i="4"/>
  <c r="G551" i="4"/>
  <c r="E551" i="4"/>
  <c r="D551" i="4"/>
  <c r="C551" i="4"/>
  <c r="B551" i="4"/>
  <c r="A551" i="4"/>
  <c r="AE550" i="4"/>
  <c r="R550" i="4"/>
  <c r="Q550" i="4"/>
  <c r="P550" i="4"/>
  <c r="O550" i="4"/>
  <c r="S550" i="4" s="1"/>
  <c r="M550" i="4"/>
  <c r="I550" i="4"/>
  <c r="H550" i="4"/>
  <c r="G550" i="4"/>
  <c r="E550" i="4"/>
  <c r="D550" i="4"/>
  <c r="C550" i="4"/>
  <c r="B550" i="4"/>
  <c r="L550" i="4" s="1"/>
  <c r="Y550" i="4" s="1"/>
  <c r="Z550" i="4" s="1"/>
  <c r="A550" i="4"/>
  <c r="AE549" i="4"/>
  <c r="AD549" i="4"/>
  <c r="Z549" i="4"/>
  <c r="R549" i="4"/>
  <c r="Q549" i="4"/>
  <c r="Y549" i="4" s="1"/>
  <c r="P549" i="4"/>
  <c r="O549" i="4"/>
  <c r="S549" i="4" s="1"/>
  <c r="N549" i="4"/>
  <c r="M549" i="4"/>
  <c r="L549" i="4"/>
  <c r="I549" i="4"/>
  <c r="H549" i="4"/>
  <c r="G549" i="4"/>
  <c r="F549" i="4"/>
  <c r="E549" i="4"/>
  <c r="D549" i="4"/>
  <c r="C549" i="4"/>
  <c r="B549" i="4"/>
  <c r="J549" i="4" s="1"/>
  <c r="A549" i="4"/>
  <c r="AE548" i="4"/>
  <c r="R548" i="4"/>
  <c r="Q548" i="4"/>
  <c r="P548" i="4"/>
  <c r="O548" i="4"/>
  <c r="S548" i="4" s="1"/>
  <c r="I548" i="4"/>
  <c r="H548" i="4"/>
  <c r="G548" i="4"/>
  <c r="E548" i="4"/>
  <c r="D548" i="4"/>
  <c r="C548" i="4"/>
  <c r="B548" i="4"/>
  <c r="A548" i="4"/>
  <c r="I547" i="4"/>
  <c r="H547" i="4"/>
  <c r="G547" i="4"/>
  <c r="E547" i="4"/>
  <c r="D547" i="4"/>
  <c r="C547" i="4"/>
  <c r="B547" i="4"/>
  <c r="A547" i="4"/>
  <c r="I546" i="4"/>
  <c r="H546" i="4"/>
  <c r="G546" i="4"/>
  <c r="E546" i="4"/>
  <c r="D546" i="4"/>
  <c r="C546" i="4"/>
  <c r="B546" i="4"/>
  <c r="A546" i="4"/>
  <c r="AE545" i="4"/>
  <c r="Y545" i="4"/>
  <c r="Z545" i="4" s="1"/>
  <c r="R545" i="4"/>
  <c r="Q545" i="4"/>
  <c r="T545" i="4" s="1"/>
  <c r="P545" i="4"/>
  <c r="O545" i="4"/>
  <c r="S545" i="4" s="1"/>
  <c r="M545" i="4"/>
  <c r="L545" i="4"/>
  <c r="I545" i="4"/>
  <c r="H545" i="4"/>
  <c r="G545" i="4"/>
  <c r="E545" i="4"/>
  <c r="D545" i="4"/>
  <c r="C545" i="4"/>
  <c r="B545" i="4"/>
  <c r="K545" i="4" s="1"/>
  <c r="A545" i="4"/>
  <c r="AE544" i="4"/>
  <c r="R544" i="4"/>
  <c r="Q544" i="4"/>
  <c r="Y544" i="4" s="1"/>
  <c r="Z544" i="4" s="1"/>
  <c r="P544" i="4"/>
  <c r="O544" i="4"/>
  <c r="N544" i="4"/>
  <c r="AD544" i="4" s="1"/>
  <c r="M544" i="4"/>
  <c r="L544" i="4"/>
  <c r="I544" i="4"/>
  <c r="H544" i="4"/>
  <c r="G544" i="4"/>
  <c r="E544" i="4"/>
  <c r="D544" i="4"/>
  <c r="C544" i="4"/>
  <c r="B544" i="4"/>
  <c r="K544" i="4" s="1"/>
  <c r="A544" i="4"/>
  <c r="AE543" i="4"/>
  <c r="R543" i="4"/>
  <c r="Q543" i="4"/>
  <c r="Y543" i="4" s="1"/>
  <c r="Z543" i="4" s="1"/>
  <c r="P543" i="4"/>
  <c r="O543" i="4"/>
  <c r="S543" i="4" s="1"/>
  <c r="T543" i="4" s="1"/>
  <c r="L543" i="4"/>
  <c r="I543" i="4"/>
  <c r="H543" i="4"/>
  <c r="G543" i="4"/>
  <c r="E543" i="4"/>
  <c r="D543" i="4"/>
  <c r="C543" i="4"/>
  <c r="B543" i="4"/>
  <c r="K543" i="4" s="1"/>
  <c r="A543" i="4"/>
  <c r="AE542" i="4"/>
  <c r="Z542" i="4"/>
  <c r="R542" i="4"/>
  <c r="Q542" i="4"/>
  <c r="Y542" i="4" s="1"/>
  <c r="P542" i="4"/>
  <c r="O542" i="4"/>
  <c r="N542" i="4"/>
  <c r="AD542" i="4" s="1"/>
  <c r="M542" i="4"/>
  <c r="L542" i="4"/>
  <c r="J542" i="4"/>
  <c r="I542" i="4"/>
  <c r="H542" i="4"/>
  <c r="G542" i="4"/>
  <c r="E542" i="4"/>
  <c r="D542" i="4"/>
  <c r="C542" i="4"/>
  <c r="B542" i="4"/>
  <c r="K542" i="4" s="1"/>
  <c r="A542" i="4"/>
  <c r="AE541" i="4"/>
  <c r="R541" i="4"/>
  <c r="Q541" i="4"/>
  <c r="P541" i="4"/>
  <c r="O541" i="4"/>
  <c r="S541" i="4" s="1"/>
  <c r="T541" i="4" s="1"/>
  <c r="L541" i="4"/>
  <c r="I541" i="4"/>
  <c r="H541" i="4"/>
  <c r="G541" i="4"/>
  <c r="E541" i="4"/>
  <c r="D541" i="4"/>
  <c r="C541" i="4"/>
  <c r="B541" i="4"/>
  <c r="K541" i="4" s="1"/>
  <c r="A541" i="4"/>
  <c r="I540" i="4"/>
  <c r="H540" i="4"/>
  <c r="G540" i="4"/>
  <c r="E540" i="4"/>
  <c r="D540" i="4"/>
  <c r="C540" i="4"/>
  <c r="B540" i="4"/>
  <c r="A540" i="4"/>
  <c r="I539" i="4"/>
  <c r="H539" i="4"/>
  <c r="G539" i="4"/>
  <c r="E539" i="4"/>
  <c r="D539" i="4"/>
  <c r="C539" i="4"/>
  <c r="B539" i="4"/>
  <c r="A539" i="4"/>
  <c r="I538" i="4"/>
  <c r="H538" i="4"/>
  <c r="G538" i="4"/>
  <c r="E538" i="4"/>
  <c r="D538" i="4"/>
  <c r="C538" i="4"/>
  <c r="B538" i="4"/>
  <c r="A538" i="4"/>
  <c r="AE537" i="4"/>
  <c r="AD537" i="4"/>
  <c r="R537" i="4"/>
  <c r="Q537" i="4"/>
  <c r="P537" i="4"/>
  <c r="O537" i="4"/>
  <c r="S537" i="4" s="1"/>
  <c r="N537" i="4"/>
  <c r="I537" i="4"/>
  <c r="H537" i="4"/>
  <c r="G537" i="4"/>
  <c r="E537" i="4"/>
  <c r="D537" i="4"/>
  <c r="C537" i="4"/>
  <c r="B537" i="4"/>
  <c r="M537" i="4" s="1"/>
  <c r="A537" i="4"/>
  <c r="I536" i="4"/>
  <c r="H536" i="4"/>
  <c r="G536" i="4"/>
  <c r="E536" i="4"/>
  <c r="D536" i="4"/>
  <c r="C536" i="4"/>
  <c r="B536" i="4"/>
  <c r="A536" i="4"/>
  <c r="AE535" i="4"/>
  <c r="R535" i="4"/>
  <c r="Q535" i="4"/>
  <c r="P535" i="4"/>
  <c r="O535" i="4"/>
  <c r="K535" i="4"/>
  <c r="I535" i="4"/>
  <c r="H535" i="4"/>
  <c r="G535" i="4"/>
  <c r="E535" i="4"/>
  <c r="D535" i="4"/>
  <c r="C535" i="4"/>
  <c r="B535" i="4"/>
  <c r="A535" i="4"/>
  <c r="I534" i="4"/>
  <c r="H534" i="4"/>
  <c r="G534" i="4"/>
  <c r="E534" i="4"/>
  <c r="D534" i="4"/>
  <c r="C534" i="4"/>
  <c r="B534" i="4"/>
  <c r="A534" i="4"/>
  <c r="AE533" i="4"/>
  <c r="R533" i="4"/>
  <c r="Q533" i="4"/>
  <c r="Y533" i="4" s="1"/>
  <c r="Z533" i="4" s="1"/>
  <c r="P533" i="4"/>
  <c r="O533" i="4"/>
  <c r="M533" i="4"/>
  <c r="I533" i="4"/>
  <c r="H533" i="4"/>
  <c r="G533" i="4"/>
  <c r="E533" i="4"/>
  <c r="D533" i="4"/>
  <c r="C533" i="4"/>
  <c r="B533" i="4"/>
  <c r="L533" i="4" s="1"/>
  <c r="A533" i="4"/>
  <c r="I532" i="4"/>
  <c r="H532" i="4"/>
  <c r="G532" i="4"/>
  <c r="E532" i="4"/>
  <c r="D532" i="4"/>
  <c r="C532" i="4"/>
  <c r="B532" i="4"/>
  <c r="A532" i="4"/>
  <c r="AE531" i="4"/>
  <c r="R531" i="4"/>
  <c r="Q531" i="4"/>
  <c r="P531" i="4"/>
  <c r="O531" i="4"/>
  <c r="N531" i="4"/>
  <c r="AD531" i="4" s="1"/>
  <c r="J531" i="4"/>
  <c r="I531" i="4"/>
  <c r="H531" i="4"/>
  <c r="G531" i="4"/>
  <c r="E531" i="4"/>
  <c r="D531" i="4"/>
  <c r="C531" i="4"/>
  <c r="B531" i="4"/>
  <c r="A531" i="4"/>
  <c r="I530" i="4"/>
  <c r="H530" i="4"/>
  <c r="G530" i="4"/>
  <c r="E530" i="4"/>
  <c r="D530" i="4"/>
  <c r="C530" i="4"/>
  <c r="B530" i="4"/>
  <c r="A530" i="4"/>
  <c r="I529" i="4"/>
  <c r="H529" i="4"/>
  <c r="G529" i="4"/>
  <c r="E529" i="4"/>
  <c r="D529" i="4"/>
  <c r="C529" i="4"/>
  <c r="B529" i="4"/>
  <c r="A529" i="4"/>
  <c r="AE528" i="4"/>
  <c r="R528" i="4"/>
  <c r="Q528" i="4"/>
  <c r="P528" i="4"/>
  <c r="O528" i="4"/>
  <c r="S528" i="4" s="1"/>
  <c r="T528" i="4" s="1"/>
  <c r="K528" i="4"/>
  <c r="I528" i="4"/>
  <c r="H528" i="4"/>
  <c r="G528" i="4"/>
  <c r="E528" i="4"/>
  <c r="D528" i="4"/>
  <c r="C528" i="4"/>
  <c r="B528" i="4"/>
  <c r="A528" i="4"/>
  <c r="AE527" i="4"/>
  <c r="R527" i="4"/>
  <c r="Q527" i="4"/>
  <c r="P527" i="4"/>
  <c r="O527" i="4"/>
  <c r="N527" i="4"/>
  <c r="AD527" i="4" s="1"/>
  <c r="I527" i="4"/>
  <c r="H527" i="4"/>
  <c r="G527" i="4"/>
  <c r="E527" i="4"/>
  <c r="D527" i="4"/>
  <c r="C527" i="4"/>
  <c r="B527" i="4"/>
  <c r="J527" i="4" s="1"/>
  <c r="A527" i="4"/>
  <c r="I526" i="4"/>
  <c r="H526" i="4"/>
  <c r="G526" i="4"/>
  <c r="E526" i="4"/>
  <c r="D526" i="4"/>
  <c r="C526" i="4"/>
  <c r="B526" i="4"/>
  <c r="A526" i="4"/>
  <c r="I525" i="4"/>
  <c r="H525" i="4"/>
  <c r="G525" i="4"/>
  <c r="E525" i="4"/>
  <c r="D525" i="4"/>
  <c r="C525" i="4"/>
  <c r="B525" i="4"/>
  <c r="A525" i="4"/>
  <c r="I524" i="4"/>
  <c r="H524" i="4"/>
  <c r="G524" i="4"/>
  <c r="E524" i="4"/>
  <c r="D524" i="4"/>
  <c r="C524" i="4"/>
  <c r="B524" i="4"/>
  <c r="A524" i="4"/>
  <c r="I523" i="4"/>
  <c r="H523" i="4"/>
  <c r="G523" i="4"/>
  <c r="E523" i="4"/>
  <c r="D523" i="4"/>
  <c r="C523" i="4"/>
  <c r="B523" i="4"/>
  <c r="A523" i="4"/>
  <c r="AE522" i="4"/>
  <c r="AC522" i="4"/>
  <c r="X522" i="4"/>
  <c r="U522" i="4"/>
  <c r="R522" i="4"/>
  <c r="Q522" i="4"/>
  <c r="P522" i="4"/>
  <c r="O522" i="4"/>
  <c r="S522" i="4" s="1"/>
  <c r="N522" i="4"/>
  <c r="AD522" i="4" s="1"/>
  <c r="M522" i="4"/>
  <c r="L522" i="4"/>
  <c r="J522" i="4"/>
  <c r="I522" i="4"/>
  <c r="H522" i="4"/>
  <c r="G522" i="4"/>
  <c r="E522" i="4"/>
  <c r="D522" i="4"/>
  <c r="C522" i="4"/>
  <c r="B522" i="4"/>
  <c r="K522" i="4" s="1"/>
  <c r="A522" i="4"/>
  <c r="AE521" i="4"/>
  <c r="AD521" i="4"/>
  <c r="R521" i="4"/>
  <c r="Q521" i="4"/>
  <c r="P521" i="4"/>
  <c r="O521" i="4"/>
  <c r="N521" i="4"/>
  <c r="J521" i="4"/>
  <c r="I521" i="4"/>
  <c r="H521" i="4"/>
  <c r="G521" i="4"/>
  <c r="E521" i="4"/>
  <c r="D521" i="4"/>
  <c r="C521" i="4"/>
  <c r="B521" i="4"/>
  <c r="A521" i="4"/>
  <c r="AE520" i="4"/>
  <c r="AC520" i="4"/>
  <c r="Y520" i="4"/>
  <c r="Z520" i="4" s="1"/>
  <c r="X520" i="4"/>
  <c r="U520" i="4"/>
  <c r="R520" i="4"/>
  <c r="Q520" i="4"/>
  <c r="T520" i="4" s="1"/>
  <c r="P520" i="4"/>
  <c r="O520" i="4"/>
  <c r="S520" i="4" s="1"/>
  <c r="N520" i="4"/>
  <c r="AD520" i="4" s="1"/>
  <c r="M520" i="4"/>
  <c r="AB520" i="4" s="1"/>
  <c r="L520" i="4"/>
  <c r="J520" i="4"/>
  <c r="AA520" i="4" s="1"/>
  <c r="I520" i="4"/>
  <c r="H520" i="4"/>
  <c r="G520" i="4"/>
  <c r="E520" i="4"/>
  <c r="D520" i="4"/>
  <c r="C520" i="4"/>
  <c r="B520" i="4"/>
  <c r="K520" i="4" s="1"/>
  <c r="A520" i="4"/>
  <c r="AE519" i="4"/>
  <c r="R519" i="4"/>
  <c r="Q519" i="4"/>
  <c r="P519" i="4"/>
  <c r="O519" i="4"/>
  <c r="K519" i="4"/>
  <c r="I519" i="4"/>
  <c r="H519" i="4"/>
  <c r="G519" i="4"/>
  <c r="E519" i="4"/>
  <c r="D519" i="4"/>
  <c r="C519" i="4"/>
  <c r="B519" i="4"/>
  <c r="A519" i="4"/>
  <c r="I518" i="4"/>
  <c r="H518" i="4"/>
  <c r="G518" i="4"/>
  <c r="E518" i="4"/>
  <c r="D518" i="4"/>
  <c r="C518" i="4"/>
  <c r="B518" i="4"/>
  <c r="A518" i="4"/>
  <c r="AE517" i="4"/>
  <c r="R517" i="4"/>
  <c r="Q517" i="4"/>
  <c r="P517" i="4"/>
  <c r="O517" i="4"/>
  <c r="I517" i="4"/>
  <c r="H517" i="4"/>
  <c r="G517" i="4"/>
  <c r="E517" i="4"/>
  <c r="D517" i="4"/>
  <c r="C517" i="4"/>
  <c r="B517" i="4"/>
  <c r="K517" i="4" s="1"/>
  <c r="A517" i="4"/>
  <c r="AE516" i="4"/>
  <c r="AD516" i="4"/>
  <c r="R516" i="4"/>
  <c r="Q516" i="4"/>
  <c r="Y516" i="4" s="1"/>
  <c r="Z516" i="4" s="1"/>
  <c r="P516" i="4"/>
  <c r="O516" i="4"/>
  <c r="N516" i="4"/>
  <c r="M516" i="4"/>
  <c r="J516" i="4"/>
  <c r="I516" i="4"/>
  <c r="H516" i="4"/>
  <c r="G516" i="4"/>
  <c r="E516" i="4"/>
  <c r="D516" i="4"/>
  <c r="C516" i="4"/>
  <c r="B516" i="4"/>
  <c r="L516" i="4" s="1"/>
  <c r="A516" i="4"/>
  <c r="AE515" i="4"/>
  <c r="R515" i="4"/>
  <c r="Q515" i="4"/>
  <c r="P515" i="4"/>
  <c r="O515" i="4"/>
  <c r="S515" i="4" s="1"/>
  <c r="T515" i="4" s="1"/>
  <c r="L515" i="4"/>
  <c r="I515" i="4"/>
  <c r="H515" i="4"/>
  <c r="G515" i="4"/>
  <c r="E515" i="4"/>
  <c r="D515" i="4"/>
  <c r="C515" i="4"/>
  <c r="B515" i="4"/>
  <c r="A515" i="4"/>
  <c r="AE514" i="4"/>
  <c r="AD514" i="4"/>
  <c r="U514" i="4"/>
  <c r="R514" i="4"/>
  <c r="Q514" i="4"/>
  <c r="Y514" i="4" s="1"/>
  <c r="Z514" i="4" s="1"/>
  <c r="P514" i="4"/>
  <c r="O514" i="4"/>
  <c r="S514" i="4" s="1"/>
  <c r="AC514" i="4" s="1"/>
  <c r="N514" i="4"/>
  <c r="M514" i="4"/>
  <c r="L514" i="4"/>
  <c r="I514" i="4"/>
  <c r="H514" i="4"/>
  <c r="G514" i="4"/>
  <c r="E514" i="4"/>
  <c r="D514" i="4"/>
  <c r="C514" i="4"/>
  <c r="B514" i="4"/>
  <c r="K514" i="4" s="1"/>
  <c r="J514" i="4" s="1"/>
  <c r="A514" i="4"/>
  <c r="AE513" i="4"/>
  <c r="R513" i="4"/>
  <c r="Q513" i="4"/>
  <c r="P513" i="4"/>
  <c r="O513" i="4"/>
  <c r="I513" i="4"/>
  <c r="H513" i="4"/>
  <c r="G513" i="4"/>
  <c r="E513" i="4"/>
  <c r="D513" i="4"/>
  <c r="C513" i="4"/>
  <c r="B513" i="4"/>
  <c r="A513" i="4"/>
  <c r="AE512" i="4"/>
  <c r="Y512" i="4"/>
  <c r="Z512" i="4" s="1"/>
  <c r="X512" i="4"/>
  <c r="U512" i="4"/>
  <c r="R512" i="4"/>
  <c r="Q512" i="4"/>
  <c r="P512" i="4"/>
  <c r="O512" i="4"/>
  <c r="S512" i="4" s="1"/>
  <c r="AC512" i="4" s="1"/>
  <c r="N512" i="4"/>
  <c r="AD512" i="4" s="1"/>
  <c r="M512" i="4"/>
  <c r="L512" i="4"/>
  <c r="J512" i="4"/>
  <c r="AA512" i="4" s="1"/>
  <c r="AB512" i="4" s="1"/>
  <c r="I512" i="4"/>
  <c r="H512" i="4"/>
  <c r="G512" i="4"/>
  <c r="E512" i="4"/>
  <c r="D512" i="4"/>
  <c r="C512" i="4"/>
  <c r="B512" i="4"/>
  <c r="K512" i="4" s="1"/>
  <c r="A512" i="4"/>
  <c r="I511" i="4"/>
  <c r="H511" i="4"/>
  <c r="G511" i="4"/>
  <c r="E511" i="4"/>
  <c r="D511" i="4"/>
  <c r="C511" i="4"/>
  <c r="B511" i="4"/>
  <c r="A511" i="4"/>
  <c r="I510" i="4"/>
  <c r="H510" i="4"/>
  <c r="G510" i="4"/>
  <c r="E510" i="4"/>
  <c r="D510" i="4"/>
  <c r="C510" i="4"/>
  <c r="B510" i="4"/>
  <c r="A510" i="4"/>
  <c r="I509" i="4"/>
  <c r="H509" i="4"/>
  <c r="G509" i="4"/>
  <c r="E509" i="4"/>
  <c r="D509" i="4"/>
  <c r="C509" i="4"/>
  <c r="B509" i="4"/>
  <c r="A509" i="4"/>
  <c r="I508" i="4"/>
  <c r="H508" i="4"/>
  <c r="G508" i="4"/>
  <c r="E508" i="4"/>
  <c r="D508" i="4"/>
  <c r="C508" i="4"/>
  <c r="B508" i="4"/>
  <c r="A508" i="4"/>
  <c r="I507" i="4"/>
  <c r="H507" i="4"/>
  <c r="G507" i="4"/>
  <c r="E507" i="4"/>
  <c r="D507" i="4"/>
  <c r="C507" i="4"/>
  <c r="B507" i="4"/>
  <c r="A507" i="4"/>
  <c r="I506" i="4"/>
  <c r="H506" i="4"/>
  <c r="G506" i="4"/>
  <c r="E506" i="4"/>
  <c r="D506" i="4"/>
  <c r="C506" i="4"/>
  <c r="B506" i="4"/>
  <c r="A506" i="4"/>
  <c r="I505" i="4"/>
  <c r="H505" i="4"/>
  <c r="G505" i="4"/>
  <c r="E505" i="4"/>
  <c r="D505" i="4"/>
  <c r="C505" i="4"/>
  <c r="B505" i="4"/>
  <c r="A505" i="4"/>
  <c r="I504" i="4"/>
  <c r="H504" i="4"/>
  <c r="G504" i="4"/>
  <c r="E504" i="4"/>
  <c r="D504" i="4"/>
  <c r="C504" i="4"/>
  <c r="B504" i="4"/>
  <c r="A504" i="4"/>
  <c r="I503" i="4"/>
  <c r="H503" i="4"/>
  <c r="G503" i="4"/>
  <c r="E503" i="4"/>
  <c r="D503" i="4"/>
  <c r="C503" i="4"/>
  <c r="B503" i="4"/>
  <c r="A503" i="4"/>
  <c r="I502" i="4"/>
  <c r="H502" i="4"/>
  <c r="G502" i="4"/>
  <c r="E502" i="4"/>
  <c r="D502" i="4"/>
  <c r="C502" i="4"/>
  <c r="B502" i="4"/>
  <c r="A502" i="4"/>
  <c r="I501" i="4"/>
  <c r="H501" i="4"/>
  <c r="G501" i="4"/>
  <c r="E501" i="4"/>
  <c r="D501" i="4"/>
  <c r="C501" i="4"/>
  <c r="B501" i="4"/>
  <c r="A501" i="4"/>
  <c r="I500" i="4"/>
  <c r="H500" i="4"/>
  <c r="G500" i="4"/>
  <c r="E500" i="4"/>
  <c r="D500" i="4"/>
  <c r="C500" i="4"/>
  <c r="B500" i="4"/>
  <c r="A500" i="4"/>
  <c r="I499" i="4"/>
  <c r="H499" i="4"/>
  <c r="G499" i="4"/>
  <c r="E499" i="4"/>
  <c r="D499" i="4"/>
  <c r="C499" i="4"/>
  <c r="B499" i="4"/>
  <c r="A499" i="4"/>
  <c r="I498" i="4"/>
  <c r="H498" i="4"/>
  <c r="G498" i="4"/>
  <c r="E498" i="4"/>
  <c r="D498" i="4"/>
  <c r="C498" i="4"/>
  <c r="B498" i="4"/>
  <c r="A498" i="4"/>
  <c r="I497" i="4"/>
  <c r="H497" i="4"/>
  <c r="G497" i="4"/>
  <c r="E497" i="4"/>
  <c r="D497" i="4"/>
  <c r="C497" i="4"/>
  <c r="B497" i="4"/>
  <c r="A497" i="4"/>
  <c r="I496" i="4"/>
  <c r="H496" i="4"/>
  <c r="G496" i="4"/>
  <c r="E496" i="4"/>
  <c r="D496" i="4"/>
  <c r="C496" i="4"/>
  <c r="B496" i="4"/>
  <c r="A496" i="4"/>
  <c r="I495" i="4"/>
  <c r="H495" i="4"/>
  <c r="G495" i="4"/>
  <c r="E495" i="4"/>
  <c r="D495" i="4"/>
  <c r="C495" i="4"/>
  <c r="B495" i="4"/>
  <c r="A495" i="4"/>
  <c r="I494" i="4"/>
  <c r="H494" i="4"/>
  <c r="G494" i="4"/>
  <c r="E494" i="4"/>
  <c r="D494" i="4"/>
  <c r="C494" i="4"/>
  <c r="B494" i="4"/>
  <c r="A494" i="4"/>
  <c r="I493" i="4"/>
  <c r="H493" i="4"/>
  <c r="G493" i="4"/>
  <c r="E493" i="4"/>
  <c r="D493" i="4"/>
  <c r="C493" i="4"/>
  <c r="B493" i="4"/>
  <c r="A493" i="4"/>
  <c r="I492" i="4"/>
  <c r="H492" i="4"/>
  <c r="G492" i="4"/>
  <c r="E492" i="4"/>
  <c r="D492" i="4"/>
  <c r="C492" i="4"/>
  <c r="B492" i="4"/>
  <c r="A492" i="4"/>
  <c r="I491" i="4"/>
  <c r="H491" i="4"/>
  <c r="G491" i="4"/>
  <c r="E491" i="4"/>
  <c r="D491" i="4"/>
  <c r="C491" i="4"/>
  <c r="B491" i="4"/>
  <c r="A491" i="4"/>
  <c r="I490" i="4"/>
  <c r="H490" i="4"/>
  <c r="G490" i="4"/>
  <c r="E490" i="4"/>
  <c r="D490" i="4"/>
  <c r="C490" i="4"/>
  <c r="B490" i="4"/>
  <c r="A490" i="4"/>
  <c r="I489" i="4"/>
  <c r="H489" i="4"/>
  <c r="G489" i="4"/>
  <c r="E489" i="4"/>
  <c r="D489" i="4"/>
  <c r="C489" i="4"/>
  <c r="B489" i="4"/>
  <c r="A489" i="4"/>
  <c r="I488" i="4"/>
  <c r="H488" i="4"/>
  <c r="G488" i="4"/>
  <c r="E488" i="4"/>
  <c r="D488" i="4"/>
  <c r="C488" i="4"/>
  <c r="B488" i="4"/>
  <c r="A488" i="4"/>
  <c r="I487" i="4"/>
  <c r="H487" i="4"/>
  <c r="G487" i="4"/>
  <c r="E487" i="4"/>
  <c r="D487" i="4"/>
  <c r="C487" i="4"/>
  <c r="B487" i="4"/>
  <c r="A487" i="4"/>
  <c r="I486" i="4"/>
  <c r="H486" i="4"/>
  <c r="G486" i="4"/>
  <c r="E486" i="4"/>
  <c r="D486" i="4"/>
  <c r="C486" i="4"/>
  <c r="B486" i="4"/>
  <c r="A486" i="4"/>
  <c r="I485" i="4"/>
  <c r="H485" i="4"/>
  <c r="G485" i="4"/>
  <c r="E485" i="4"/>
  <c r="D485" i="4"/>
  <c r="C485" i="4"/>
  <c r="B485" i="4"/>
  <c r="A485" i="4"/>
  <c r="I484" i="4"/>
  <c r="H484" i="4"/>
  <c r="G484" i="4"/>
  <c r="E484" i="4"/>
  <c r="D484" i="4"/>
  <c r="C484" i="4"/>
  <c r="B484" i="4"/>
  <c r="A484" i="4"/>
  <c r="I483" i="4"/>
  <c r="H483" i="4"/>
  <c r="G483" i="4"/>
  <c r="E483" i="4"/>
  <c r="D483" i="4"/>
  <c r="C483" i="4"/>
  <c r="B483" i="4"/>
  <c r="A483" i="4"/>
  <c r="I482" i="4"/>
  <c r="H482" i="4"/>
  <c r="G482" i="4"/>
  <c r="E482" i="4"/>
  <c r="D482" i="4"/>
  <c r="C482" i="4"/>
  <c r="B482" i="4"/>
  <c r="A482" i="4"/>
  <c r="I481" i="4"/>
  <c r="H481" i="4"/>
  <c r="G481" i="4"/>
  <c r="E481" i="4"/>
  <c r="D481" i="4"/>
  <c r="C481" i="4"/>
  <c r="B481" i="4"/>
  <c r="A481" i="4"/>
  <c r="I480" i="4"/>
  <c r="H480" i="4"/>
  <c r="G480" i="4"/>
  <c r="E480" i="4"/>
  <c r="D480" i="4"/>
  <c r="C480" i="4"/>
  <c r="B480" i="4"/>
  <c r="A480" i="4"/>
  <c r="I479" i="4"/>
  <c r="H479" i="4"/>
  <c r="G479" i="4"/>
  <c r="E479" i="4"/>
  <c r="D479" i="4"/>
  <c r="C479" i="4"/>
  <c r="B479" i="4"/>
  <c r="A479" i="4"/>
  <c r="I478" i="4"/>
  <c r="H478" i="4"/>
  <c r="G478" i="4"/>
  <c r="E478" i="4"/>
  <c r="D478" i="4"/>
  <c r="C478" i="4"/>
  <c r="B478" i="4"/>
  <c r="A478" i="4"/>
  <c r="I477" i="4"/>
  <c r="H477" i="4"/>
  <c r="G477" i="4"/>
  <c r="E477" i="4"/>
  <c r="D477" i="4"/>
  <c r="C477" i="4"/>
  <c r="B477" i="4"/>
  <c r="A477" i="4"/>
  <c r="I476" i="4"/>
  <c r="H476" i="4"/>
  <c r="G476" i="4"/>
  <c r="E476" i="4"/>
  <c r="D476" i="4"/>
  <c r="C476" i="4"/>
  <c r="B476" i="4"/>
  <c r="A476" i="4"/>
  <c r="I475" i="4"/>
  <c r="H475" i="4"/>
  <c r="G475" i="4"/>
  <c r="E475" i="4"/>
  <c r="D475" i="4"/>
  <c r="C475" i="4"/>
  <c r="B475" i="4"/>
  <c r="A475" i="4"/>
  <c r="I474" i="4"/>
  <c r="H474" i="4"/>
  <c r="G474" i="4"/>
  <c r="E474" i="4"/>
  <c r="D474" i="4"/>
  <c r="C474" i="4"/>
  <c r="B474" i="4"/>
  <c r="A474" i="4"/>
  <c r="I473" i="4"/>
  <c r="H473" i="4"/>
  <c r="G473" i="4"/>
  <c r="E473" i="4"/>
  <c r="D473" i="4"/>
  <c r="C473" i="4"/>
  <c r="B473" i="4"/>
  <c r="A473" i="4"/>
  <c r="I472" i="4"/>
  <c r="H472" i="4"/>
  <c r="G472" i="4"/>
  <c r="E472" i="4"/>
  <c r="D472" i="4"/>
  <c r="C472" i="4"/>
  <c r="B472" i="4"/>
  <c r="A472" i="4"/>
  <c r="AE471" i="4"/>
  <c r="V471" i="4"/>
  <c r="R471" i="4"/>
  <c r="Q471" i="4"/>
  <c r="P471" i="4"/>
  <c r="O471" i="4"/>
  <c r="N471" i="4"/>
  <c r="J471" i="4"/>
  <c r="I471" i="4"/>
  <c r="H471" i="4"/>
  <c r="G471" i="4"/>
  <c r="E471" i="4"/>
  <c r="D471" i="4"/>
  <c r="C471" i="4"/>
  <c r="B471" i="4"/>
  <c r="A471" i="4"/>
  <c r="R470" i="4"/>
  <c r="G470" i="4"/>
  <c r="E470" i="4"/>
  <c r="D470" i="4"/>
  <c r="C470" i="4"/>
  <c r="B470" i="4"/>
  <c r="A470" i="4"/>
  <c r="I469" i="4"/>
  <c r="H469" i="4"/>
  <c r="G469" i="4"/>
  <c r="E469" i="4"/>
  <c r="D469" i="4"/>
  <c r="C469" i="4"/>
  <c r="B469" i="4"/>
  <c r="A469" i="4"/>
  <c r="I468" i="4"/>
  <c r="H468" i="4"/>
  <c r="G468" i="4"/>
  <c r="E468" i="4"/>
  <c r="D468" i="4"/>
  <c r="C468" i="4"/>
  <c r="B468" i="4"/>
  <c r="A468" i="4"/>
  <c r="I467" i="4"/>
  <c r="H467" i="4"/>
  <c r="G467" i="4"/>
  <c r="E467" i="4"/>
  <c r="D467" i="4"/>
  <c r="C467" i="4"/>
  <c r="B467" i="4"/>
  <c r="A467" i="4"/>
  <c r="I466" i="4"/>
  <c r="H466" i="4"/>
  <c r="G466" i="4"/>
  <c r="E466" i="4"/>
  <c r="D466" i="4"/>
  <c r="C466" i="4"/>
  <c r="B466" i="4"/>
  <c r="A466" i="4"/>
  <c r="I465" i="4"/>
  <c r="H465" i="4"/>
  <c r="G465" i="4"/>
  <c r="E465" i="4"/>
  <c r="D465" i="4"/>
  <c r="C465" i="4"/>
  <c r="B465" i="4"/>
  <c r="A465" i="4"/>
  <c r="I464" i="4"/>
  <c r="H464" i="4"/>
  <c r="G464" i="4"/>
  <c r="E464" i="4"/>
  <c r="D464" i="4"/>
  <c r="C464" i="4"/>
  <c r="B464" i="4"/>
  <c r="A464" i="4"/>
  <c r="AD463" i="4"/>
  <c r="AC463" i="4"/>
  <c r="Y463" i="4"/>
  <c r="Z463" i="4" s="1"/>
  <c r="V463" i="4"/>
  <c r="U463" i="4"/>
  <c r="S463" i="4"/>
  <c r="R463" i="4"/>
  <c r="Q463" i="4"/>
  <c r="P463" i="4"/>
  <c r="O463" i="4"/>
  <c r="N463" i="4"/>
  <c r="M463" i="4"/>
  <c r="AB463" i="4" s="1"/>
  <c r="L463" i="4"/>
  <c r="K463" i="4"/>
  <c r="J463" i="4"/>
  <c r="X463" i="4" s="1"/>
  <c r="G463" i="4"/>
  <c r="E463" i="4"/>
  <c r="D463" i="4"/>
  <c r="C463" i="4"/>
  <c r="B463" i="4"/>
  <c r="A463" i="4"/>
  <c r="AE462" i="4"/>
  <c r="R462" i="4"/>
  <c r="Q462" i="4"/>
  <c r="P462" i="4"/>
  <c r="O462" i="4"/>
  <c r="S462" i="4" s="1"/>
  <c r="I462" i="4"/>
  <c r="H462" i="4"/>
  <c r="G462" i="4"/>
  <c r="E462" i="4"/>
  <c r="D462" i="4"/>
  <c r="C462" i="4"/>
  <c r="B462" i="4"/>
  <c r="A462" i="4"/>
  <c r="AE461" i="4"/>
  <c r="AA461" i="4"/>
  <c r="Y461" i="4"/>
  <c r="Z461" i="4" s="1"/>
  <c r="R461" i="4"/>
  <c r="Q461" i="4"/>
  <c r="P461" i="4"/>
  <c r="O461" i="4"/>
  <c r="M461" i="4"/>
  <c r="AB461" i="4" s="1"/>
  <c r="J461" i="4"/>
  <c r="I461" i="4"/>
  <c r="H461" i="4"/>
  <c r="G461" i="4"/>
  <c r="E461" i="4"/>
  <c r="D461" i="4"/>
  <c r="C461" i="4"/>
  <c r="B461" i="4"/>
  <c r="L461" i="4" s="1"/>
  <c r="A461" i="4"/>
  <c r="AE460" i="4"/>
  <c r="T460" i="4"/>
  <c r="R460" i="4"/>
  <c r="Q460" i="4"/>
  <c r="O460" i="4"/>
  <c r="S460" i="4" s="1"/>
  <c r="M460" i="4"/>
  <c r="I460" i="4"/>
  <c r="H460" i="4"/>
  <c r="G460" i="4"/>
  <c r="E460" i="4"/>
  <c r="D460" i="4"/>
  <c r="C460" i="4"/>
  <c r="B460" i="4"/>
  <c r="A460" i="4"/>
  <c r="AE459" i="4"/>
  <c r="R459" i="4"/>
  <c r="Q459" i="4"/>
  <c r="P459" i="4"/>
  <c r="O459" i="4"/>
  <c r="K459" i="4"/>
  <c r="I459" i="4"/>
  <c r="H459" i="4"/>
  <c r="G459" i="4"/>
  <c r="E459" i="4"/>
  <c r="D459" i="4"/>
  <c r="C459" i="4"/>
  <c r="B459" i="4"/>
  <c r="A459" i="4"/>
  <c r="AE458" i="4"/>
  <c r="R458" i="4"/>
  <c r="Q458" i="4"/>
  <c r="P458" i="4"/>
  <c r="O458" i="4"/>
  <c r="K458" i="4"/>
  <c r="I458" i="4"/>
  <c r="H458" i="4"/>
  <c r="G458" i="4"/>
  <c r="E458" i="4"/>
  <c r="D458" i="4"/>
  <c r="C458" i="4"/>
  <c r="B458" i="4"/>
  <c r="A458" i="4"/>
  <c r="AE457" i="4"/>
  <c r="R457" i="4"/>
  <c r="Q457" i="4"/>
  <c r="P457" i="4"/>
  <c r="O457" i="4"/>
  <c r="K457" i="4"/>
  <c r="I457" i="4"/>
  <c r="H457" i="4"/>
  <c r="G457" i="4"/>
  <c r="E457" i="4"/>
  <c r="D457" i="4"/>
  <c r="C457" i="4"/>
  <c r="B457" i="4"/>
  <c r="A457" i="4"/>
  <c r="AE456" i="4"/>
  <c r="R456" i="4"/>
  <c r="Q456" i="4"/>
  <c r="P456" i="4"/>
  <c r="O456" i="4"/>
  <c r="I456" i="4"/>
  <c r="H456" i="4"/>
  <c r="G456" i="4"/>
  <c r="E456" i="4"/>
  <c r="D456" i="4"/>
  <c r="C456" i="4"/>
  <c r="B456" i="4"/>
  <c r="A456" i="4"/>
  <c r="AE455" i="4"/>
  <c r="R455" i="4"/>
  <c r="Q455" i="4"/>
  <c r="P455" i="4"/>
  <c r="O455" i="4"/>
  <c r="K455" i="4"/>
  <c r="I455" i="4"/>
  <c r="H455" i="4"/>
  <c r="G455" i="4"/>
  <c r="E455" i="4"/>
  <c r="D455" i="4"/>
  <c r="C455" i="4"/>
  <c r="B455" i="4"/>
  <c r="A455" i="4"/>
  <c r="AE454" i="4"/>
  <c r="R454" i="4"/>
  <c r="Q454" i="4"/>
  <c r="P454" i="4"/>
  <c r="O454" i="4"/>
  <c r="K454" i="4"/>
  <c r="I454" i="4"/>
  <c r="H454" i="4"/>
  <c r="G454" i="4"/>
  <c r="E454" i="4"/>
  <c r="D454" i="4"/>
  <c r="C454" i="4"/>
  <c r="B454" i="4"/>
  <c r="A454" i="4"/>
  <c r="AE453" i="4"/>
  <c r="R453" i="4"/>
  <c r="Q453" i="4"/>
  <c r="P453" i="4"/>
  <c r="O453" i="4"/>
  <c r="I453" i="4"/>
  <c r="H453" i="4"/>
  <c r="G453" i="4"/>
  <c r="E453" i="4"/>
  <c r="D453" i="4"/>
  <c r="C453" i="4"/>
  <c r="B453" i="4"/>
  <c r="A453" i="4"/>
  <c r="AE452" i="4"/>
  <c r="R452" i="4"/>
  <c r="Q452" i="4"/>
  <c r="P452" i="4"/>
  <c r="O452" i="4"/>
  <c r="I452" i="4"/>
  <c r="H452" i="4"/>
  <c r="G452" i="4"/>
  <c r="E452" i="4"/>
  <c r="D452" i="4"/>
  <c r="C452" i="4"/>
  <c r="B452" i="4"/>
  <c r="M452" i="4" s="1"/>
  <c r="A452" i="4"/>
  <c r="AE451" i="4"/>
  <c r="R451" i="4"/>
  <c r="Q451" i="4"/>
  <c r="P451" i="4"/>
  <c r="O451" i="4"/>
  <c r="K451" i="4"/>
  <c r="I451" i="4"/>
  <c r="H451" i="4"/>
  <c r="G451" i="4"/>
  <c r="E451" i="4"/>
  <c r="D451" i="4"/>
  <c r="C451" i="4"/>
  <c r="B451" i="4"/>
  <c r="A451" i="4"/>
  <c r="AE450" i="4"/>
  <c r="R450" i="4"/>
  <c r="Q450" i="4"/>
  <c r="P450" i="4"/>
  <c r="O450" i="4"/>
  <c r="K450" i="4"/>
  <c r="I450" i="4"/>
  <c r="H450" i="4"/>
  <c r="G450" i="4"/>
  <c r="E450" i="4"/>
  <c r="D450" i="4"/>
  <c r="C450" i="4"/>
  <c r="B450" i="4"/>
  <c r="A450" i="4"/>
  <c r="AE449" i="4"/>
  <c r="R449" i="4"/>
  <c r="Q449" i="4"/>
  <c r="P449" i="4"/>
  <c r="O449" i="4"/>
  <c r="K449" i="4"/>
  <c r="I449" i="4"/>
  <c r="H449" i="4"/>
  <c r="G449" i="4"/>
  <c r="E449" i="4"/>
  <c r="D449" i="4"/>
  <c r="C449" i="4"/>
  <c r="B449" i="4"/>
  <c r="A449" i="4"/>
  <c r="AE448" i="4"/>
  <c r="R448" i="4"/>
  <c r="Q448" i="4"/>
  <c r="P448" i="4"/>
  <c r="O448" i="4"/>
  <c r="M448" i="4"/>
  <c r="AB448" i="4" s="1"/>
  <c r="I448" i="4"/>
  <c r="H448" i="4"/>
  <c r="G448" i="4"/>
  <c r="E448" i="4"/>
  <c r="D448" i="4"/>
  <c r="C448" i="4"/>
  <c r="B448" i="4"/>
  <c r="A448" i="4"/>
  <c r="AE447" i="4"/>
  <c r="R447" i="4"/>
  <c r="Q447" i="4"/>
  <c r="P447" i="4"/>
  <c r="O447" i="4"/>
  <c r="K447" i="4"/>
  <c r="I447" i="4"/>
  <c r="H447" i="4"/>
  <c r="G447" i="4"/>
  <c r="E447" i="4"/>
  <c r="D447" i="4"/>
  <c r="C447" i="4"/>
  <c r="B447" i="4"/>
  <c r="A447" i="4"/>
  <c r="AE446" i="4"/>
  <c r="R446" i="4"/>
  <c r="Q446" i="4"/>
  <c r="P446" i="4"/>
  <c r="O446" i="4"/>
  <c r="K446" i="4"/>
  <c r="I446" i="4"/>
  <c r="H446" i="4"/>
  <c r="G446" i="4"/>
  <c r="E446" i="4"/>
  <c r="D446" i="4"/>
  <c r="C446" i="4"/>
  <c r="B446" i="4"/>
  <c r="A446" i="4"/>
  <c r="AE445" i="4"/>
  <c r="R445" i="4"/>
  <c r="Q445" i="4"/>
  <c r="P445" i="4"/>
  <c r="O445" i="4"/>
  <c r="K445" i="4"/>
  <c r="I445" i="4"/>
  <c r="H445" i="4"/>
  <c r="G445" i="4"/>
  <c r="E445" i="4"/>
  <c r="D445" i="4"/>
  <c r="C445" i="4"/>
  <c r="B445" i="4"/>
  <c r="A445" i="4"/>
  <c r="AE444" i="4"/>
  <c r="R444" i="4"/>
  <c r="Q444" i="4"/>
  <c r="P444" i="4"/>
  <c r="O444" i="4"/>
  <c r="M444" i="4"/>
  <c r="J444" i="4"/>
  <c r="I444" i="4"/>
  <c r="H444" i="4"/>
  <c r="G444" i="4"/>
  <c r="E444" i="4"/>
  <c r="D444" i="4"/>
  <c r="C444" i="4"/>
  <c r="B444" i="4"/>
  <c r="L444" i="4" s="1"/>
  <c r="Y444" i="4" s="1"/>
  <c r="Z444" i="4" s="1"/>
  <c r="A444" i="4"/>
  <c r="AE443" i="4"/>
  <c r="R443" i="4"/>
  <c r="Q443" i="4"/>
  <c r="P443" i="4"/>
  <c r="O443" i="4"/>
  <c r="S443" i="4" s="1"/>
  <c r="T443" i="4" s="1"/>
  <c r="L443" i="4"/>
  <c r="I443" i="4"/>
  <c r="H443" i="4"/>
  <c r="G443" i="4"/>
  <c r="E443" i="4"/>
  <c r="D443" i="4"/>
  <c r="C443" i="4"/>
  <c r="B443" i="4"/>
  <c r="A443" i="4"/>
  <c r="AE442" i="4"/>
  <c r="U442" i="4"/>
  <c r="R442" i="4"/>
  <c r="Q442" i="4"/>
  <c r="P442" i="4"/>
  <c r="O442" i="4"/>
  <c r="N442" i="4"/>
  <c r="AD442" i="4" s="1"/>
  <c r="M442" i="4"/>
  <c r="J442" i="4"/>
  <c r="I442" i="4"/>
  <c r="H442" i="4"/>
  <c r="G442" i="4"/>
  <c r="E442" i="4"/>
  <c r="D442" i="4"/>
  <c r="C442" i="4"/>
  <c r="B442" i="4"/>
  <c r="L442" i="4" s="1"/>
  <c r="A442" i="4"/>
  <c r="AE441" i="4"/>
  <c r="R441" i="4"/>
  <c r="Q441" i="4"/>
  <c r="P441" i="4"/>
  <c r="O441" i="4"/>
  <c r="N441" i="4"/>
  <c r="AD441" i="4" s="1"/>
  <c r="I441" i="4"/>
  <c r="H441" i="4"/>
  <c r="G441" i="4"/>
  <c r="E441" i="4"/>
  <c r="D441" i="4"/>
  <c r="C441" i="4"/>
  <c r="B441" i="4"/>
  <c r="A441" i="4"/>
  <c r="AE440" i="4"/>
  <c r="R440" i="4"/>
  <c r="R439" i="4" s="1"/>
  <c r="Q440" i="4"/>
  <c r="P440" i="4"/>
  <c r="P439" i="4" s="1"/>
  <c r="O440" i="4"/>
  <c r="N440" i="4"/>
  <c r="L440" i="4"/>
  <c r="Y440" i="4" s="1"/>
  <c r="Z440" i="4" s="1"/>
  <c r="I440" i="4"/>
  <c r="H440" i="4"/>
  <c r="G440" i="4"/>
  <c r="E440" i="4"/>
  <c r="D440" i="4"/>
  <c r="C440" i="4"/>
  <c r="B440" i="4"/>
  <c r="K440" i="4" s="1"/>
  <c r="A440" i="4"/>
  <c r="G439" i="4"/>
  <c r="I438" i="4"/>
  <c r="H438" i="4"/>
  <c r="G438" i="4"/>
  <c r="E438" i="4"/>
  <c r="D438" i="4"/>
  <c r="C438" i="4"/>
  <c r="B438" i="4"/>
  <c r="A438" i="4"/>
  <c r="I437" i="4"/>
  <c r="H437" i="4"/>
  <c r="G437" i="4"/>
  <c r="E437" i="4"/>
  <c r="D437" i="4"/>
  <c r="C437" i="4"/>
  <c r="B437" i="4"/>
  <c r="A437" i="4"/>
  <c r="I436" i="4"/>
  <c r="H436" i="4"/>
  <c r="G436" i="4"/>
  <c r="E436" i="4"/>
  <c r="D436" i="4"/>
  <c r="C436" i="4"/>
  <c r="B436" i="4"/>
  <c r="A436" i="4"/>
  <c r="I435" i="4"/>
  <c r="H435" i="4"/>
  <c r="G435" i="4"/>
  <c r="E435" i="4"/>
  <c r="D435" i="4"/>
  <c r="C435" i="4"/>
  <c r="B435" i="4"/>
  <c r="A435" i="4"/>
  <c r="AB434" i="4"/>
  <c r="Y434" i="4"/>
  <c r="Z439" i="4" s="1"/>
  <c r="U434" i="4"/>
  <c r="U433" i="4" s="1"/>
  <c r="U432" i="4" s="1"/>
  <c r="S434" i="4"/>
  <c r="R434" i="4"/>
  <c r="R433" i="4" s="1"/>
  <c r="R432" i="4" s="1"/>
  <c r="Q434" i="4"/>
  <c r="P434" i="4"/>
  <c r="P433" i="4" s="1"/>
  <c r="O434" i="4"/>
  <c r="N434" i="4"/>
  <c r="M434" i="4"/>
  <c r="L434" i="4"/>
  <c r="L433" i="4" s="1"/>
  <c r="L432" i="4" s="1"/>
  <c r="K434" i="4"/>
  <c r="J434" i="4"/>
  <c r="G434" i="4"/>
  <c r="AB433" i="4"/>
  <c r="S433" i="4"/>
  <c r="S432" i="4" s="1"/>
  <c r="Q433" i="4"/>
  <c r="Q432" i="4" s="1"/>
  <c r="O433" i="4"/>
  <c r="O432" i="4" s="1"/>
  <c r="M433" i="4"/>
  <c r="M432" i="4" s="1"/>
  <c r="AB432" i="4" s="1"/>
  <c r="K433" i="4"/>
  <c r="K432" i="4" s="1"/>
  <c r="G433" i="4"/>
  <c r="P432" i="4"/>
  <c r="G432" i="4"/>
  <c r="AE431" i="4"/>
  <c r="R431" i="4"/>
  <c r="Q431" i="4"/>
  <c r="Y431" i="4" s="1"/>
  <c r="Z431" i="4" s="1"/>
  <c r="P431" i="4"/>
  <c r="O431" i="4"/>
  <c r="M431" i="4"/>
  <c r="J431" i="4"/>
  <c r="I431" i="4"/>
  <c r="H431" i="4"/>
  <c r="G431" i="4"/>
  <c r="E431" i="4"/>
  <c r="D431" i="4"/>
  <c r="C431" i="4"/>
  <c r="B431" i="4"/>
  <c r="L431" i="4" s="1"/>
  <c r="A431" i="4"/>
  <c r="I430" i="4"/>
  <c r="H430" i="4"/>
  <c r="G430" i="4"/>
  <c r="E430" i="4"/>
  <c r="D430" i="4"/>
  <c r="C430" i="4"/>
  <c r="B430" i="4"/>
  <c r="A430" i="4"/>
  <c r="AE429" i="4"/>
  <c r="AB429" i="4"/>
  <c r="R429" i="4"/>
  <c r="Q429" i="4"/>
  <c r="P429" i="4"/>
  <c r="O429" i="4"/>
  <c r="S429" i="4" s="1"/>
  <c r="T429" i="4" s="1"/>
  <c r="N429" i="4"/>
  <c r="AD429" i="4" s="1"/>
  <c r="M429" i="4"/>
  <c r="L429" i="4"/>
  <c r="J429" i="4"/>
  <c r="I429" i="4"/>
  <c r="H429" i="4"/>
  <c r="G429" i="4"/>
  <c r="E429" i="4"/>
  <c r="D429" i="4"/>
  <c r="C429" i="4"/>
  <c r="B429" i="4"/>
  <c r="K429" i="4" s="1"/>
  <c r="A429" i="4"/>
  <c r="AE428" i="4"/>
  <c r="X428" i="4"/>
  <c r="R428" i="4"/>
  <c r="Q428" i="4"/>
  <c r="P428" i="4"/>
  <c r="O428" i="4"/>
  <c r="N428" i="4"/>
  <c r="AD428" i="4" s="1"/>
  <c r="L428" i="4"/>
  <c r="J428" i="4"/>
  <c r="I428" i="4"/>
  <c r="H428" i="4"/>
  <c r="G428" i="4"/>
  <c r="E428" i="4"/>
  <c r="D428" i="4"/>
  <c r="C428" i="4"/>
  <c r="B428" i="4"/>
  <c r="K428" i="4" s="1"/>
  <c r="A428" i="4"/>
  <c r="AE427" i="4"/>
  <c r="AD427" i="4"/>
  <c r="R427" i="4"/>
  <c r="Q427" i="4"/>
  <c r="P427" i="4"/>
  <c r="O427" i="4"/>
  <c r="S427" i="4" s="1"/>
  <c r="T427" i="4" s="1"/>
  <c r="N427" i="4"/>
  <c r="M427" i="4"/>
  <c r="L427" i="4"/>
  <c r="J427" i="4"/>
  <c r="I427" i="4"/>
  <c r="H427" i="4"/>
  <c r="G427" i="4"/>
  <c r="E427" i="4"/>
  <c r="D427" i="4"/>
  <c r="C427" i="4"/>
  <c r="B427" i="4"/>
  <c r="K427" i="4" s="1"/>
  <c r="A427" i="4"/>
  <c r="I426" i="4"/>
  <c r="H426" i="4"/>
  <c r="G426" i="4"/>
  <c r="E426" i="4"/>
  <c r="D426" i="4"/>
  <c r="C426" i="4"/>
  <c r="B426" i="4"/>
  <c r="A426" i="4"/>
  <c r="AE425" i="4"/>
  <c r="R425" i="4"/>
  <c r="Q425" i="4"/>
  <c r="P425" i="4"/>
  <c r="O425" i="4"/>
  <c r="S425" i="4" s="1"/>
  <c r="M425" i="4"/>
  <c r="I425" i="4"/>
  <c r="H425" i="4"/>
  <c r="G425" i="4"/>
  <c r="E425" i="4"/>
  <c r="D425" i="4"/>
  <c r="C425" i="4"/>
  <c r="B425" i="4"/>
  <c r="A425" i="4"/>
  <c r="I424" i="4"/>
  <c r="H424" i="4"/>
  <c r="G424" i="4"/>
  <c r="E424" i="4"/>
  <c r="D424" i="4"/>
  <c r="C424" i="4"/>
  <c r="B424" i="4"/>
  <c r="A424" i="4"/>
  <c r="I423" i="4"/>
  <c r="H423" i="4"/>
  <c r="G423" i="4"/>
  <c r="E423" i="4"/>
  <c r="D423" i="4"/>
  <c r="C423" i="4"/>
  <c r="B423" i="4"/>
  <c r="A423" i="4"/>
  <c r="AE422" i="4"/>
  <c r="R422" i="4"/>
  <c r="Q422" i="4"/>
  <c r="P422" i="4"/>
  <c r="O422" i="4"/>
  <c r="M422" i="4"/>
  <c r="AB422" i="4" s="1"/>
  <c r="J422" i="4"/>
  <c r="I422" i="4"/>
  <c r="H422" i="4"/>
  <c r="G422" i="4"/>
  <c r="E422" i="4"/>
  <c r="D422" i="4"/>
  <c r="C422" i="4"/>
  <c r="B422" i="4"/>
  <c r="N422" i="4" s="1"/>
  <c r="AD422" i="4" s="1"/>
  <c r="A422" i="4"/>
  <c r="AE421" i="4"/>
  <c r="R421" i="4"/>
  <c r="Q421" i="4"/>
  <c r="P421" i="4"/>
  <c r="O421" i="4"/>
  <c r="I421" i="4"/>
  <c r="H421" i="4"/>
  <c r="G421" i="4"/>
  <c r="E421" i="4"/>
  <c r="D421" i="4"/>
  <c r="C421" i="4"/>
  <c r="B421" i="4"/>
  <c r="A421" i="4"/>
  <c r="AE420" i="4"/>
  <c r="R420" i="4"/>
  <c r="Q420" i="4"/>
  <c r="P420" i="4"/>
  <c r="O420" i="4"/>
  <c r="I420" i="4"/>
  <c r="H420" i="4"/>
  <c r="G420" i="4"/>
  <c r="E420" i="4"/>
  <c r="D420" i="4"/>
  <c r="C420" i="4"/>
  <c r="B420" i="4"/>
  <c r="A420" i="4"/>
  <c r="I419" i="4"/>
  <c r="H419" i="4"/>
  <c r="G419" i="4"/>
  <c r="E419" i="4"/>
  <c r="D419" i="4"/>
  <c r="C419" i="4"/>
  <c r="B419" i="4"/>
  <c r="A419" i="4"/>
  <c r="I418" i="4"/>
  <c r="H418" i="4"/>
  <c r="G418" i="4"/>
  <c r="E418" i="4"/>
  <c r="D418" i="4"/>
  <c r="C418" i="4"/>
  <c r="B418" i="4"/>
  <c r="A418" i="4"/>
  <c r="I417" i="4"/>
  <c r="H417" i="4"/>
  <c r="G417" i="4"/>
  <c r="E417" i="4"/>
  <c r="D417" i="4"/>
  <c r="C417" i="4"/>
  <c r="B417" i="4"/>
  <c r="A417" i="4"/>
  <c r="I416" i="4"/>
  <c r="H416" i="4"/>
  <c r="G416" i="4"/>
  <c r="E416" i="4"/>
  <c r="D416" i="4"/>
  <c r="C416" i="4"/>
  <c r="B416" i="4"/>
  <c r="A416" i="4"/>
  <c r="I415" i="4"/>
  <c r="H415" i="4"/>
  <c r="G415" i="4"/>
  <c r="E415" i="4"/>
  <c r="D415" i="4"/>
  <c r="C415" i="4"/>
  <c r="B415" i="4"/>
  <c r="A415" i="4"/>
  <c r="I414" i="4"/>
  <c r="H414" i="4"/>
  <c r="G414" i="4"/>
  <c r="E414" i="4"/>
  <c r="D414" i="4"/>
  <c r="C414" i="4"/>
  <c r="B414" i="4"/>
  <c r="A414" i="4"/>
  <c r="I413" i="4"/>
  <c r="H413" i="4"/>
  <c r="G413" i="4"/>
  <c r="E413" i="4"/>
  <c r="D413" i="4"/>
  <c r="C413" i="4"/>
  <c r="B413" i="4"/>
  <c r="A413" i="4"/>
  <c r="I412" i="4"/>
  <c r="H412" i="4"/>
  <c r="G412" i="4"/>
  <c r="E412" i="4"/>
  <c r="D412" i="4"/>
  <c r="C412" i="4"/>
  <c r="B412" i="4"/>
  <c r="A412" i="4"/>
  <c r="I411" i="4"/>
  <c r="H411" i="4"/>
  <c r="G411" i="4"/>
  <c r="E411" i="4"/>
  <c r="D411" i="4"/>
  <c r="C411" i="4"/>
  <c r="B411" i="4"/>
  <c r="A411" i="4"/>
  <c r="AE410" i="4"/>
  <c r="AC410" i="4"/>
  <c r="U410" i="4"/>
  <c r="R410" i="4"/>
  <c r="Q410" i="4"/>
  <c r="P410" i="4"/>
  <c r="O410" i="4"/>
  <c r="S410" i="4" s="1"/>
  <c r="N410" i="4"/>
  <c r="AD410" i="4" s="1"/>
  <c r="M410" i="4"/>
  <c r="L410" i="4"/>
  <c r="Y410" i="4" s="1"/>
  <c r="Z410" i="4" s="1"/>
  <c r="J410" i="4"/>
  <c r="X410" i="4" s="1"/>
  <c r="I410" i="4"/>
  <c r="H410" i="4"/>
  <c r="G410" i="4"/>
  <c r="E410" i="4"/>
  <c r="D410" i="4"/>
  <c r="C410" i="4"/>
  <c r="B410" i="4"/>
  <c r="K410" i="4" s="1"/>
  <c r="A410" i="4"/>
  <c r="AE409" i="4"/>
  <c r="R409" i="4"/>
  <c r="Q409" i="4"/>
  <c r="P409" i="4"/>
  <c r="O409" i="4"/>
  <c r="S409" i="4" s="1"/>
  <c r="M409" i="4"/>
  <c r="I409" i="4"/>
  <c r="H409" i="4"/>
  <c r="G409" i="4"/>
  <c r="E409" i="4"/>
  <c r="D409" i="4"/>
  <c r="C409" i="4"/>
  <c r="B409" i="4"/>
  <c r="L409" i="4" s="1"/>
  <c r="A409" i="4"/>
  <c r="AE408" i="4"/>
  <c r="R408" i="4"/>
  <c r="Q408" i="4"/>
  <c r="P408" i="4"/>
  <c r="O408" i="4"/>
  <c r="N408" i="4"/>
  <c r="AD408" i="4" s="1"/>
  <c r="L408" i="4"/>
  <c r="Y408" i="4" s="1"/>
  <c r="Z408" i="4" s="1"/>
  <c r="J408" i="4"/>
  <c r="I408" i="4"/>
  <c r="H408" i="4"/>
  <c r="G408" i="4"/>
  <c r="E408" i="4"/>
  <c r="D408" i="4"/>
  <c r="C408" i="4"/>
  <c r="B408" i="4"/>
  <c r="M408" i="4" s="1"/>
  <c r="A408" i="4"/>
  <c r="AE407" i="4"/>
  <c r="X407" i="4"/>
  <c r="R407" i="4"/>
  <c r="Q407" i="4"/>
  <c r="P407" i="4"/>
  <c r="O407" i="4"/>
  <c r="S407" i="4" s="1"/>
  <c r="T407" i="4" s="1"/>
  <c r="N407" i="4"/>
  <c r="AD407" i="4" s="1"/>
  <c r="M407" i="4"/>
  <c r="L407" i="4"/>
  <c r="J407" i="4"/>
  <c r="AA407" i="4" s="1"/>
  <c r="AB407" i="4" s="1"/>
  <c r="I407" i="4"/>
  <c r="H407" i="4"/>
  <c r="G407" i="4"/>
  <c r="E407" i="4"/>
  <c r="D407" i="4"/>
  <c r="C407" i="4"/>
  <c r="B407" i="4"/>
  <c r="K407" i="4" s="1"/>
  <c r="A407" i="4"/>
  <c r="AE406" i="4"/>
  <c r="AD406" i="4"/>
  <c r="Z406" i="4"/>
  <c r="R406" i="4"/>
  <c r="Q406" i="4"/>
  <c r="Y406" i="4" s="1"/>
  <c r="P406" i="4"/>
  <c r="O406" i="4"/>
  <c r="S406" i="4" s="1"/>
  <c r="N406" i="4"/>
  <c r="L406" i="4"/>
  <c r="J406" i="4"/>
  <c r="I406" i="4"/>
  <c r="H406" i="4"/>
  <c r="G406" i="4"/>
  <c r="E406" i="4"/>
  <c r="D406" i="4"/>
  <c r="C406" i="4"/>
  <c r="B406" i="4"/>
  <c r="M406" i="4" s="1"/>
  <c r="A406" i="4"/>
  <c r="AE405" i="4"/>
  <c r="X405" i="4"/>
  <c r="R405" i="4"/>
  <c r="Q405" i="4"/>
  <c r="P405" i="4"/>
  <c r="O405" i="4"/>
  <c r="S405" i="4" s="1"/>
  <c r="T405" i="4" s="1"/>
  <c r="N405" i="4"/>
  <c r="AD405" i="4" s="1"/>
  <c r="M405" i="4"/>
  <c r="L405" i="4"/>
  <c r="J405" i="4"/>
  <c r="AA405" i="4" s="1"/>
  <c r="AB405" i="4" s="1"/>
  <c r="I405" i="4"/>
  <c r="H405" i="4"/>
  <c r="G405" i="4"/>
  <c r="E405" i="4"/>
  <c r="D405" i="4"/>
  <c r="C405" i="4"/>
  <c r="B405" i="4"/>
  <c r="K405" i="4" s="1"/>
  <c r="A405" i="4"/>
  <c r="AE404" i="4"/>
  <c r="Z404" i="4"/>
  <c r="R404" i="4"/>
  <c r="Q404" i="4"/>
  <c r="Y404" i="4" s="1"/>
  <c r="P404" i="4"/>
  <c r="O404" i="4"/>
  <c r="O400" i="4" s="1"/>
  <c r="N404" i="4"/>
  <c r="L404" i="4"/>
  <c r="J404" i="4"/>
  <c r="I404" i="4"/>
  <c r="H404" i="4"/>
  <c r="G404" i="4"/>
  <c r="E404" i="4"/>
  <c r="D404" i="4"/>
  <c r="C404" i="4"/>
  <c r="B404" i="4"/>
  <c r="M404" i="4" s="1"/>
  <c r="A404" i="4"/>
  <c r="AE403" i="4"/>
  <c r="X403" i="4"/>
  <c r="R403" i="4"/>
  <c r="Q403" i="4"/>
  <c r="Y403" i="4" s="1"/>
  <c r="Z403" i="4" s="1"/>
  <c r="P403" i="4"/>
  <c r="O403" i="4"/>
  <c r="S403" i="4" s="1"/>
  <c r="N403" i="4"/>
  <c r="AD403" i="4" s="1"/>
  <c r="M403" i="4"/>
  <c r="L403" i="4"/>
  <c r="J403" i="4"/>
  <c r="AA403" i="4" s="1"/>
  <c r="AB403" i="4" s="1"/>
  <c r="I403" i="4"/>
  <c r="H403" i="4"/>
  <c r="G403" i="4"/>
  <c r="E403" i="4"/>
  <c r="D403" i="4"/>
  <c r="C403" i="4"/>
  <c r="B403" i="4"/>
  <c r="K403" i="4" s="1"/>
  <c r="A403" i="4"/>
  <c r="I402" i="4"/>
  <c r="H402" i="4"/>
  <c r="G402" i="4"/>
  <c r="E402" i="4"/>
  <c r="D402" i="4"/>
  <c r="C402" i="4"/>
  <c r="B402" i="4"/>
  <c r="A402" i="4"/>
  <c r="I401" i="4"/>
  <c r="H401" i="4"/>
  <c r="G401" i="4"/>
  <c r="E401" i="4"/>
  <c r="D401" i="4"/>
  <c r="C401" i="4"/>
  <c r="B401" i="4"/>
  <c r="A401" i="4"/>
  <c r="P400" i="4"/>
  <c r="P396" i="4" s="1"/>
  <c r="G400" i="4"/>
  <c r="I399" i="4"/>
  <c r="H399" i="4"/>
  <c r="G399" i="4"/>
  <c r="E399" i="4"/>
  <c r="D399" i="4"/>
  <c r="C399" i="4"/>
  <c r="B399" i="4"/>
  <c r="A399" i="4"/>
  <c r="I398" i="4"/>
  <c r="H398" i="4"/>
  <c r="G398" i="4"/>
  <c r="E398" i="4"/>
  <c r="D398" i="4"/>
  <c r="C398" i="4"/>
  <c r="B398" i="4"/>
  <c r="A398" i="4"/>
  <c r="AD397" i="4"/>
  <c r="X397" i="4"/>
  <c r="V397" i="4"/>
  <c r="U397" i="4"/>
  <c r="S397" i="4"/>
  <c r="R397" i="4"/>
  <c r="Q397" i="4"/>
  <c r="P397" i="4"/>
  <c r="O397" i="4"/>
  <c r="O396" i="4" s="1"/>
  <c r="N397" i="4"/>
  <c r="M397" i="4"/>
  <c r="L397" i="4"/>
  <c r="K397" i="4"/>
  <c r="J397" i="4"/>
  <c r="AC397" i="4" s="1"/>
  <c r="G397" i="4"/>
  <c r="G396" i="4"/>
  <c r="I395" i="4"/>
  <c r="H395" i="4"/>
  <c r="G395" i="4"/>
  <c r="E395" i="4"/>
  <c r="D395" i="4"/>
  <c r="C395" i="4"/>
  <c r="B395" i="4"/>
  <c r="A395" i="4"/>
  <c r="I394" i="4"/>
  <c r="H394" i="4"/>
  <c r="G394" i="4"/>
  <c r="E394" i="4"/>
  <c r="D394" i="4"/>
  <c r="C394" i="4"/>
  <c r="B394" i="4"/>
  <c r="A394" i="4"/>
  <c r="I393" i="4"/>
  <c r="H393" i="4"/>
  <c r="G393" i="4"/>
  <c r="E393" i="4"/>
  <c r="D393" i="4"/>
  <c r="C393" i="4"/>
  <c r="B393" i="4"/>
  <c r="A393" i="4"/>
  <c r="I392" i="4"/>
  <c r="H392" i="4"/>
  <c r="G392" i="4"/>
  <c r="E392" i="4"/>
  <c r="D392" i="4"/>
  <c r="C392" i="4"/>
  <c r="B392" i="4"/>
  <c r="A392" i="4"/>
  <c r="I391" i="4"/>
  <c r="H391" i="4"/>
  <c r="G391" i="4"/>
  <c r="E391" i="4"/>
  <c r="D391" i="4"/>
  <c r="C391" i="4"/>
  <c r="B391" i="4"/>
  <c r="A391" i="4"/>
  <c r="I390" i="4"/>
  <c r="H390" i="4"/>
  <c r="G390" i="4"/>
  <c r="E390" i="4"/>
  <c r="D390" i="4"/>
  <c r="C390" i="4"/>
  <c r="B390" i="4"/>
  <c r="A390" i="4"/>
  <c r="I389" i="4"/>
  <c r="H389" i="4"/>
  <c r="G389" i="4"/>
  <c r="E389" i="4"/>
  <c r="D389" i="4"/>
  <c r="C389" i="4"/>
  <c r="B389" i="4"/>
  <c r="A389" i="4"/>
  <c r="AE388" i="4"/>
  <c r="R388" i="4"/>
  <c r="Q388" i="4"/>
  <c r="Y388" i="4" s="1"/>
  <c r="Z388" i="4" s="1"/>
  <c r="P388" i="4"/>
  <c r="O388" i="4"/>
  <c r="M388" i="4"/>
  <c r="AB388" i="4" s="1"/>
  <c r="I388" i="4"/>
  <c r="H388" i="4"/>
  <c r="G388" i="4"/>
  <c r="E388" i="4"/>
  <c r="D388" i="4"/>
  <c r="C388" i="4"/>
  <c r="B388" i="4"/>
  <c r="L388" i="4" s="1"/>
  <c r="A388" i="4"/>
  <c r="AE387" i="4"/>
  <c r="W387" i="4"/>
  <c r="R387" i="4"/>
  <c r="R384" i="4" s="1"/>
  <c r="Q387" i="4"/>
  <c r="P387" i="4"/>
  <c r="O387" i="4"/>
  <c r="S387" i="4" s="1"/>
  <c r="N387" i="4"/>
  <c r="AD387" i="4" s="1"/>
  <c r="L387" i="4"/>
  <c r="Y387" i="4" s="1"/>
  <c r="Z387" i="4" s="1"/>
  <c r="J387" i="4"/>
  <c r="I387" i="4"/>
  <c r="H387" i="4"/>
  <c r="G387" i="4"/>
  <c r="E387" i="4"/>
  <c r="D387" i="4"/>
  <c r="C387" i="4"/>
  <c r="B387" i="4"/>
  <c r="M387" i="4" s="1"/>
  <c r="A387" i="4"/>
  <c r="AE386" i="4"/>
  <c r="AB386" i="4"/>
  <c r="X386" i="4"/>
  <c r="R386" i="4"/>
  <c r="Q386" i="4"/>
  <c r="P386" i="4"/>
  <c r="P384" i="4" s="1"/>
  <c r="O386" i="4"/>
  <c r="S386" i="4" s="1"/>
  <c r="T386" i="4" s="1"/>
  <c r="N386" i="4"/>
  <c r="AD386" i="4" s="1"/>
  <c r="M386" i="4"/>
  <c r="L386" i="4"/>
  <c r="J386" i="4"/>
  <c r="AA386" i="4" s="1"/>
  <c r="I386" i="4"/>
  <c r="H386" i="4"/>
  <c r="G386" i="4"/>
  <c r="E386" i="4"/>
  <c r="D386" i="4"/>
  <c r="C386" i="4"/>
  <c r="B386" i="4"/>
  <c r="K386" i="4" s="1"/>
  <c r="A386" i="4"/>
  <c r="AE385" i="4"/>
  <c r="R385" i="4"/>
  <c r="Q385" i="4"/>
  <c r="P385" i="4"/>
  <c r="O385" i="4"/>
  <c r="O384" i="4" s="1"/>
  <c r="M385" i="4"/>
  <c r="I385" i="4"/>
  <c r="H385" i="4"/>
  <c r="G385" i="4"/>
  <c r="E385" i="4"/>
  <c r="D385" i="4"/>
  <c r="C385" i="4"/>
  <c r="B385" i="4"/>
  <c r="L385" i="4" s="1"/>
  <c r="A385" i="4"/>
  <c r="L384" i="4"/>
  <c r="I384" i="4"/>
  <c r="H384" i="4"/>
  <c r="G384" i="4"/>
  <c r="E384" i="4"/>
  <c r="D384" i="4"/>
  <c r="C384" i="4"/>
  <c r="B384" i="4"/>
  <c r="A384" i="4"/>
  <c r="I383" i="4"/>
  <c r="H383" i="4"/>
  <c r="G383" i="4"/>
  <c r="E383" i="4"/>
  <c r="D383" i="4"/>
  <c r="C383" i="4"/>
  <c r="B383" i="4"/>
  <c r="A383" i="4"/>
  <c r="AE382" i="4"/>
  <c r="R382" i="4"/>
  <c r="Q382" i="4"/>
  <c r="P382" i="4"/>
  <c r="O382" i="4"/>
  <c r="S382" i="4" s="1"/>
  <c r="M382" i="4"/>
  <c r="I382" i="4"/>
  <c r="H382" i="4"/>
  <c r="G382" i="4"/>
  <c r="E382" i="4"/>
  <c r="D382" i="4"/>
  <c r="C382" i="4"/>
  <c r="B382" i="4"/>
  <c r="L382" i="4" s="1"/>
  <c r="A382" i="4"/>
  <c r="AE381" i="4"/>
  <c r="W381" i="4"/>
  <c r="R381" i="4"/>
  <c r="Q381" i="4"/>
  <c r="P381" i="4"/>
  <c r="O381" i="4"/>
  <c r="S381" i="4" s="1"/>
  <c r="N381" i="4"/>
  <c r="AD381" i="4" s="1"/>
  <c r="L381" i="4"/>
  <c r="Y381" i="4" s="1"/>
  <c r="Z381" i="4" s="1"/>
  <c r="J381" i="4"/>
  <c r="I381" i="4"/>
  <c r="H381" i="4"/>
  <c r="G381" i="4"/>
  <c r="E381" i="4"/>
  <c r="D381" i="4"/>
  <c r="C381" i="4"/>
  <c r="B381" i="4"/>
  <c r="M381" i="4" s="1"/>
  <c r="A381" i="4"/>
  <c r="I380" i="4"/>
  <c r="H380" i="4"/>
  <c r="G380" i="4"/>
  <c r="E380" i="4"/>
  <c r="D380" i="4"/>
  <c r="C380" i="4"/>
  <c r="B380" i="4"/>
  <c r="A380" i="4"/>
  <c r="AE379" i="4"/>
  <c r="AD379" i="4"/>
  <c r="X379" i="4"/>
  <c r="R379" i="4"/>
  <c r="Q379" i="4"/>
  <c r="Y379" i="4" s="1"/>
  <c r="Z379" i="4" s="1"/>
  <c r="P379" i="4"/>
  <c r="O379" i="4"/>
  <c r="S379" i="4" s="1"/>
  <c r="T379" i="4" s="1"/>
  <c r="N379" i="4"/>
  <c r="M379" i="4"/>
  <c r="L379" i="4"/>
  <c r="J379" i="4"/>
  <c r="I379" i="4"/>
  <c r="H379" i="4"/>
  <c r="G379" i="4"/>
  <c r="E379" i="4"/>
  <c r="D379" i="4"/>
  <c r="C379" i="4"/>
  <c r="B379" i="4"/>
  <c r="K379" i="4" s="1"/>
  <c r="A379" i="4"/>
  <c r="AE378" i="4"/>
  <c r="AD378" i="4"/>
  <c r="AB378" i="4"/>
  <c r="V378" i="4"/>
  <c r="R378" i="4"/>
  <c r="Q378" i="4"/>
  <c r="P378" i="4"/>
  <c r="O378" i="4"/>
  <c r="S378" i="4" s="1"/>
  <c r="T378" i="4" s="1"/>
  <c r="N378" i="4"/>
  <c r="L378" i="4"/>
  <c r="J378" i="4"/>
  <c r="I378" i="4"/>
  <c r="H378" i="4"/>
  <c r="G378" i="4"/>
  <c r="E378" i="4"/>
  <c r="D378" i="4"/>
  <c r="C378" i="4"/>
  <c r="B378" i="4"/>
  <c r="M378" i="4" s="1"/>
  <c r="A378" i="4"/>
  <c r="AE377" i="4"/>
  <c r="Z377" i="4"/>
  <c r="X377" i="4"/>
  <c r="R377" i="4"/>
  <c r="Q377" i="4"/>
  <c r="Y377" i="4" s="1"/>
  <c r="P377" i="4"/>
  <c r="O377" i="4"/>
  <c r="N377" i="4"/>
  <c r="M377" i="4"/>
  <c r="L377" i="4"/>
  <c r="J377" i="4"/>
  <c r="I377" i="4"/>
  <c r="H377" i="4"/>
  <c r="G377" i="4"/>
  <c r="E377" i="4"/>
  <c r="D377" i="4"/>
  <c r="C377" i="4"/>
  <c r="B377" i="4"/>
  <c r="K377" i="4" s="1"/>
  <c r="A377" i="4"/>
  <c r="Q376" i="4"/>
  <c r="O376" i="4"/>
  <c r="O375" i="4" s="1"/>
  <c r="M376" i="4"/>
  <c r="G376" i="4"/>
  <c r="G375" i="4"/>
  <c r="AE374" i="4"/>
  <c r="AC374" i="4"/>
  <c r="U374" i="4"/>
  <c r="R374" i="4"/>
  <c r="AA374" i="4" s="1"/>
  <c r="Q374" i="4"/>
  <c r="P374" i="4"/>
  <c r="O374" i="4"/>
  <c r="S374" i="4" s="1"/>
  <c r="N374" i="4"/>
  <c r="AD374" i="4" s="1"/>
  <c r="L374" i="4"/>
  <c r="Y374" i="4" s="1"/>
  <c r="Z374" i="4" s="1"/>
  <c r="J374" i="4"/>
  <c r="I374" i="4"/>
  <c r="H374" i="4"/>
  <c r="G374" i="4"/>
  <c r="E374" i="4"/>
  <c r="D374" i="4"/>
  <c r="C374" i="4"/>
  <c r="B374" i="4"/>
  <c r="M374" i="4" s="1"/>
  <c r="A374" i="4"/>
  <c r="AE373" i="4"/>
  <c r="AD373" i="4"/>
  <c r="AB373" i="4"/>
  <c r="X373" i="4"/>
  <c r="V373" i="4"/>
  <c r="R373" i="4"/>
  <c r="Q373" i="4"/>
  <c r="P373" i="4"/>
  <c r="P372" i="4" s="1"/>
  <c r="O373" i="4"/>
  <c r="S373" i="4" s="1"/>
  <c r="N373" i="4"/>
  <c r="M373" i="4"/>
  <c r="L373" i="4"/>
  <c r="J373" i="4"/>
  <c r="I373" i="4"/>
  <c r="H373" i="4"/>
  <c r="G373" i="4"/>
  <c r="E373" i="4"/>
  <c r="D373" i="4"/>
  <c r="C373" i="4"/>
  <c r="B373" i="4"/>
  <c r="K373" i="4" s="1"/>
  <c r="A373" i="4"/>
  <c r="Y372" i="4"/>
  <c r="Z372" i="4" s="1"/>
  <c r="R372" i="4"/>
  <c r="Q372" i="4"/>
  <c r="O372" i="4"/>
  <c r="N372" i="4"/>
  <c r="AD372" i="4" s="1"/>
  <c r="L372" i="4"/>
  <c r="J372" i="4"/>
  <c r="G372" i="4"/>
  <c r="I371" i="4"/>
  <c r="H371" i="4"/>
  <c r="G371" i="4"/>
  <c r="E371" i="4"/>
  <c r="D371" i="4"/>
  <c r="C371" i="4"/>
  <c r="B371" i="4"/>
  <c r="A371" i="4"/>
  <c r="I370" i="4"/>
  <c r="H370" i="4"/>
  <c r="G370" i="4"/>
  <c r="E370" i="4"/>
  <c r="D370" i="4"/>
  <c r="C370" i="4"/>
  <c r="B370" i="4"/>
  <c r="A370" i="4"/>
  <c r="AE369" i="4"/>
  <c r="R369" i="4"/>
  <c r="Q369" i="4"/>
  <c r="P369" i="4"/>
  <c r="O369" i="4"/>
  <c r="S369" i="4" s="1"/>
  <c r="N369" i="4"/>
  <c r="AD369" i="4" s="1"/>
  <c r="L369" i="4"/>
  <c r="J369" i="4"/>
  <c r="I369" i="4"/>
  <c r="H369" i="4"/>
  <c r="G369" i="4"/>
  <c r="E369" i="4"/>
  <c r="D369" i="4"/>
  <c r="C369" i="4"/>
  <c r="B369" i="4"/>
  <c r="M369" i="4" s="1"/>
  <c r="AB369" i="4" s="1"/>
  <c r="A369" i="4"/>
  <c r="I368" i="4"/>
  <c r="H368" i="4"/>
  <c r="G368" i="4"/>
  <c r="E368" i="4"/>
  <c r="D368" i="4"/>
  <c r="C368" i="4"/>
  <c r="B368" i="4"/>
  <c r="A368" i="4"/>
  <c r="AE367" i="4"/>
  <c r="R367" i="4"/>
  <c r="Q367" i="4"/>
  <c r="P367" i="4"/>
  <c r="O367" i="4"/>
  <c r="S367" i="4" s="1"/>
  <c r="M367" i="4"/>
  <c r="AB367" i="4" s="1"/>
  <c r="I367" i="4"/>
  <c r="H367" i="4"/>
  <c r="G367" i="4"/>
  <c r="E367" i="4"/>
  <c r="D367" i="4"/>
  <c r="C367" i="4"/>
  <c r="B367" i="4"/>
  <c r="A367" i="4"/>
  <c r="AE366" i="4"/>
  <c r="AA366" i="4"/>
  <c r="Y366" i="4"/>
  <c r="Z366" i="4" s="1"/>
  <c r="R366" i="4"/>
  <c r="Q366" i="4"/>
  <c r="P366" i="4"/>
  <c r="O366" i="4"/>
  <c r="N366" i="4"/>
  <c r="AD366" i="4" s="1"/>
  <c r="L366" i="4"/>
  <c r="J366" i="4"/>
  <c r="I366" i="4"/>
  <c r="H366" i="4"/>
  <c r="G366" i="4"/>
  <c r="E366" i="4"/>
  <c r="D366" i="4"/>
  <c r="C366" i="4"/>
  <c r="B366" i="4"/>
  <c r="K366" i="4" s="1"/>
  <c r="A366" i="4"/>
  <c r="AE365" i="4"/>
  <c r="R365" i="4"/>
  <c r="Q365" i="4"/>
  <c r="P365" i="4"/>
  <c r="O365" i="4"/>
  <c r="S365" i="4" s="1"/>
  <c r="I365" i="4"/>
  <c r="H365" i="4"/>
  <c r="G365" i="4"/>
  <c r="E365" i="4"/>
  <c r="D365" i="4"/>
  <c r="C365" i="4"/>
  <c r="B365" i="4"/>
  <c r="A365" i="4"/>
  <c r="AE364" i="4"/>
  <c r="R364" i="4"/>
  <c r="Q364" i="4"/>
  <c r="P364" i="4"/>
  <c r="O364" i="4"/>
  <c r="K364" i="4"/>
  <c r="I364" i="4"/>
  <c r="H364" i="4"/>
  <c r="G364" i="4"/>
  <c r="E364" i="4"/>
  <c r="D364" i="4"/>
  <c r="C364" i="4"/>
  <c r="B364" i="4"/>
  <c r="A364" i="4"/>
  <c r="I363" i="4"/>
  <c r="H363" i="4"/>
  <c r="G363" i="4"/>
  <c r="E363" i="4"/>
  <c r="D363" i="4"/>
  <c r="C363" i="4"/>
  <c r="B363" i="4"/>
  <c r="A363" i="4"/>
  <c r="AE362" i="4"/>
  <c r="R362" i="4"/>
  <c r="Q362" i="4"/>
  <c r="P362" i="4"/>
  <c r="O362" i="4"/>
  <c r="S362" i="4" s="1"/>
  <c r="K362" i="4"/>
  <c r="I362" i="4"/>
  <c r="H362" i="4"/>
  <c r="G362" i="4"/>
  <c r="E362" i="4"/>
  <c r="D362" i="4"/>
  <c r="C362" i="4"/>
  <c r="B362" i="4"/>
  <c r="A362" i="4"/>
  <c r="AE361" i="4"/>
  <c r="R361" i="4"/>
  <c r="Q361" i="4"/>
  <c r="P361" i="4"/>
  <c r="O361" i="4"/>
  <c r="S361" i="4" s="1"/>
  <c r="M361" i="4"/>
  <c r="AB361" i="4" s="1"/>
  <c r="L361" i="4"/>
  <c r="I361" i="4"/>
  <c r="H361" i="4"/>
  <c r="G361" i="4"/>
  <c r="E361" i="4"/>
  <c r="D361" i="4"/>
  <c r="C361" i="4"/>
  <c r="B361" i="4"/>
  <c r="N361" i="4" s="1"/>
  <c r="AD361" i="4" s="1"/>
  <c r="A361" i="4"/>
  <c r="I360" i="4"/>
  <c r="H360" i="4"/>
  <c r="G360" i="4"/>
  <c r="E360" i="4"/>
  <c r="D360" i="4"/>
  <c r="C360" i="4"/>
  <c r="B360" i="4"/>
  <c r="A360" i="4"/>
  <c r="AE359" i="4"/>
  <c r="AA359" i="4"/>
  <c r="R359" i="4"/>
  <c r="Q359" i="4"/>
  <c r="P359" i="4"/>
  <c r="O359" i="4"/>
  <c r="S359" i="4" s="1"/>
  <c r="N359" i="4"/>
  <c r="AD359" i="4" s="1"/>
  <c r="M359" i="4"/>
  <c r="AB359" i="4" s="1"/>
  <c r="L359" i="4"/>
  <c r="J359" i="4"/>
  <c r="I359" i="4"/>
  <c r="H359" i="4"/>
  <c r="G359" i="4"/>
  <c r="E359" i="4"/>
  <c r="D359" i="4"/>
  <c r="C359" i="4"/>
  <c r="B359" i="4"/>
  <c r="K359" i="4" s="1"/>
  <c r="A359" i="4"/>
  <c r="I358" i="4"/>
  <c r="H358" i="4"/>
  <c r="G358" i="4"/>
  <c r="E358" i="4"/>
  <c r="D358" i="4"/>
  <c r="C358" i="4"/>
  <c r="B358" i="4"/>
  <c r="A358" i="4"/>
  <c r="I357" i="4"/>
  <c r="H357" i="4"/>
  <c r="G357" i="4"/>
  <c r="E357" i="4"/>
  <c r="D357" i="4"/>
  <c r="C357" i="4"/>
  <c r="B357" i="4"/>
  <c r="A357" i="4"/>
  <c r="I356" i="4"/>
  <c r="H356" i="4"/>
  <c r="G356" i="4"/>
  <c r="E356" i="4"/>
  <c r="D356" i="4"/>
  <c r="C356" i="4"/>
  <c r="B356" i="4"/>
  <c r="A356" i="4"/>
  <c r="AE355" i="4"/>
  <c r="I355" i="4"/>
  <c r="H355" i="4"/>
  <c r="G355" i="4"/>
  <c r="E355" i="4"/>
  <c r="D355" i="4"/>
  <c r="C355" i="4"/>
  <c r="B355" i="4"/>
  <c r="A355" i="4"/>
  <c r="AE354" i="4"/>
  <c r="I354" i="4"/>
  <c r="H354" i="4"/>
  <c r="G354" i="4"/>
  <c r="E354" i="4"/>
  <c r="D354" i="4"/>
  <c r="C354" i="4"/>
  <c r="B354" i="4"/>
  <c r="A354" i="4"/>
  <c r="AE353" i="4"/>
  <c r="R353" i="4"/>
  <c r="Q353" i="4"/>
  <c r="P353" i="4"/>
  <c r="O353" i="4"/>
  <c r="N353" i="4"/>
  <c r="AD353" i="4" s="1"/>
  <c r="M353" i="4"/>
  <c r="AB353" i="4" s="1"/>
  <c r="L353" i="4"/>
  <c r="J353" i="4"/>
  <c r="I353" i="4"/>
  <c r="H353" i="4"/>
  <c r="G353" i="4"/>
  <c r="E353" i="4"/>
  <c r="D353" i="4"/>
  <c r="C353" i="4"/>
  <c r="B353" i="4"/>
  <c r="K353" i="4" s="1"/>
  <c r="A353" i="4"/>
  <c r="I352" i="4"/>
  <c r="H352" i="4"/>
  <c r="G352" i="4"/>
  <c r="E352" i="4"/>
  <c r="D352" i="4"/>
  <c r="C352" i="4"/>
  <c r="B352" i="4"/>
  <c r="A352" i="4"/>
  <c r="I351" i="4"/>
  <c r="H351" i="4"/>
  <c r="G351" i="4"/>
  <c r="E351" i="4"/>
  <c r="D351" i="4"/>
  <c r="C351" i="4"/>
  <c r="B351" i="4"/>
  <c r="A351" i="4"/>
  <c r="I350" i="4"/>
  <c r="H350" i="4"/>
  <c r="G350" i="4"/>
  <c r="E350" i="4"/>
  <c r="D350" i="4"/>
  <c r="C350" i="4"/>
  <c r="B350" i="4"/>
  <c r="A350" i="4"/>
  <c r="I349" i="4"/>
  <c r="H349" i="4"/>
  <c r="G349" i="4"/>
  <c r="E349" i="4"/>
  <c r="D349" i="4"/>
  <c r="C349" i="4"/>
  <c r="B349" i="4"/>
  <c r="A349" i="4"/>
  <c r="I348" i="4"/>
  <c r="H348" i="4"/>
  <c r="G348" i="4"/>
  <c r="E348" i="4"/>
  <c r="D348" i="4"/>
  <c r="C348" i="4"/>
  <c r="B348" i="4"/>
  <c r="A348" i="4"/>
  <c r="I347" i="4"/>
  <c r="H347" i="4"/>
  <c r="G347" i="4"/>
  <c r="E347" i="4"/>
  <c r="D347" i="4"/>
  <c r="C347" i="4"/>
  <c r="B347" i="4"/>
  <c r="A347" i="4"/>
  <c r="I346" i="4"/>
  <c r="H346" i="4"/>
  <c r="G346" i="4"/>
  <c r="E346" i="4"/>
  <c r="D346" i="4"/>
  <c r="C346" i="4"/>
  <c r="B346" i="4"/>
  <c r="A346" i="4"/>
  <c r="I345" i="4"/>
  <c r="H345" i="4"/>
  <c r="G345" i="4"/>
  <c r="E345" i="4"/>
  <c r="D345" i="4"/>
  <c r="C345" i="4"/>
  <c r="B345" i="4"/>
  <c r="A345" i="4"/>
  <c r="I344" i="4"/>
  <c r="H344" i="4"/>
  <c r="G344" i="4"/>
  <c r="E344" i="4"/>
  <c r="D344" i="4"/>
  <c r="C344" i="4"/>
  <c r="B344" i="4"/>
  <c r="A344" i="4"/>
  <c r="I343" i="4"/>
  <c r="H343" i="4"/>
  <c r="G343" i="4"/>
  <c r="E343" i="4"/>
  <c r="D343" i="4"/>
  <c r="C343" i="4"/>
  <c r="B343" i="4"/>
  <c r="A343" i="4"/>
  <c r="AE342" i="4"/>
  <c r="R342" i="4"/>
  <c r="Q342" i="4"/>
  <c r="P342" i="4"/>
  <c r="O342" i="4"/>
  <c r="S342" i="4" s="1"/>
  <c r="T342" i="4" s="1"/>
  <c r="L342" i="4"/>
  <c r="I342" i="4"/>
  <c r="H342" i="4"/>
  <c r="G342" i="4"/>
  <c r="E342" i="4"/>
  <c r="D342" i="4"/>
  <c r="C342" i="4"/>
  <c r="B342" i="4"/>
  <c r="M342" i="4" s="1"/>
  <c r="AB342" i="4" s="1"/>
  <c r="A342" i="4"/>
  <c r="I341" i="4"/>
  <c r="H341" i="4"/>
  <c r="G341" i="4"/>
  <c r="E341" i="4"/>
  <c r="D341" i="4"/>
  <c r="C341" i="4"/>
  <c r="B341" i="4"/>
  <c r="A341" i="4"/>
  <c r="AE340" i="4"/>
  <c r="V340" i="4"/>
  <c r="R340" i="4"/>
  <c r="Q340" i="4"/>
  <c r="P340" i="4"/>
  <c r="O340" i="4"/>
  <c r="S340" i="4" s="1"/>
  <c r="N340" i="4"/>
  <c r="AD340" i="4" s="1"/>
  <c r="M340" i="4"/>
  <c r="AB340" i="4" s="1"/>
  <c r="J340" i="4"/>
  <c r="I340" i="4"/>
  <c r="H340" i="4"/>
  <c r="G340" i="4"/>
  <c r="E340" i="4"/>
  <c r="D340" i="4"/>
  <c r="C340" i="4"/>
  <c r="B340" i="4"/>
  <c r="K340" i="4" s="1"/>
  <c r="A340" i="4"/>
  <c r="I339" i="4"/>
  <c r="H339" i="4"/>
  <c r="G339" i="4"/>
  <c r="E339" i="4"/>
  <c r="D339" i="4"/>
  <c r="C339" i="4"/>
  <c r="B339" i="4"/>
  <c r="A339" i="4"/>
  <c r="I338" i="4"/>
  <c r="H338" i="4"/>
  <c r="G338" i="4"/>
  <c r="E338" i="4"/>
  <c r="D338" i="4"/>
  <c r="C338" i="4"/>
  <c r="B338" i="4"/>
  <c r="A338" i="4"/>
  <c r="I337" i="4"/>
  <c r="H337" i="4"/>
  <c r="G337" i="4"/>
  <c r="E337" i="4"/>
  <c r="D337" i="4"/>
  <c r="C337" i="4"/>
  <c r="B337" i="4"/>
  <c r="A337" i="4"/>
  <c r="AE336" i="4"/>
  <c r="R336" i="4"/>
  <c r="Q336" i="4"/>
  <c r="P336" i="4"/>
  <c r="O336" i="4"/>
  <c r="S336" i="4" s="1"/>
  <c r="T336" i="4" s="1"/>
  <c r="L336" i="4"/>
  <c r="I336" i="4"/>
  <c r="H336" i="4"/>
  <c r="G336" i="4"/>
  <c r="E336" i="4"/>
  <c r="D336" i="4"/>
  <c r="C336" i="4"/>
  <c r="B336" i="4"/>
  <c r="M336" i="4" s="1"/>
  <c r="AB336" i="4" s="1"/>
  <c r="A336" i="4"/>
  <c r="I335" i="4"/>
  <c r="H335" i="4"/>
  <c r="G335" i="4"/>
  <c r="E335" i="4"/>
  <c r="D335" i="4"/>
  <c r="C335" i="4"/>
  <c r="B335" i="4"/>
  <c r="A335" i="4"/>
  <c r="I334" i="4"/>
  <c r="H334" i="4"/>
  <c r="G334" i="4"/>
  <c r="E334" i="4"/>
  <c r="D334" i="4"/>
  <c r="C334" i="4"/>
  <c r="B334" i="4"/>
  <c r="A334" i="4"/>
  <c r="I333" i="4"/>
  <c r="H333" i="4"/>
  <c r="G333" i="4"/>
  <c r="E333" i="4"/>
  <c r="D333" i="4"/>
  <c r="C333" i="4"/>
  <c r="B333" i="4"/>
  <c r="A333" i="4"/>
  <c r="I332" i="4"/>
  <c r="H332" i="4"/>
  <c r="G332" i="4"/>
  <c r="E332" i="4"/>
  <c r="D332" i="4"/>
  <c r="C332" i="4"/>
  <c r="B332" i="4"/>
  <c r="A332" i="4"/>
  <c r="I331" i="4"/>
  <c r="H331" i="4"/>
  <c r="G331" i="4"/>
  <c r="E331" i="4"/>
  <c r="D331" i="4"/>
  <c r="C331" i="4"/>
  <c r="B331" i="4"/>
  <c r="A331" i="4"/>
  <c r="I330" i="4"/>
  <c r="H330" i="4"/>
  <c r="G330" i="4"/>
  <c r="E330" i="4"/>
  <c r="D330" i="4"/>
  <c r="C330" i="4"/>
  <c r="B330" i="4"/>
  <c r="A330" i="4"/>
  <c r="I329" i="4"/>
  <c r="H329" i="4"/>
  <c r="G329" i="4"/>
  <c r="E329" i="4"/>
  <c r="D329" i="4"/>
  <c r="C329" i="4"/>
  <c r="B329" i="4"/>
  <c r="A329" i="4"/>
  <c r="I328" i="4"/>
  <c r="H328" i="4"/>
  <c r="G328" i="4"/>
  <c r="E328" i="4"/>
  <c r="D328" i="4"/>
  <c r="C328" i="4"/>
  <c r="B328" i="4"/>
  <c r="A328" i="4"/>
  <c r="I327" i="4"/>
  <c r="H327" i="4"/>
  <c r="G327" i="4"/>
  <c r="E327" i="4"/>
  <c r="D327" i="4"/>
  <c r="C327" i="4"/>
  <c r="B327" i="4"/>
  <c r="A327" i="4"/>
  <c r="I326" i="4"/>
  <c r="H326" i="4"/>
  <c r="G326" i="4"/>
  <c r="E326" i="4"/>
  <c r="D326" i="4"/>
  <c r="C326" i="4"/>
  <c r="B326" i="4"/>
  <c r="A326" i="4"/>
  <c r="I325" i="4"/>
  <c r="H325" i="4"/>
  <c r="G325" i="4"/>
  <c r="E325" i="4"/>
  <c r="D325" i="4"/>
  <c r="C325" i="4"/>
  <c r="B325" i="4"/>
  <c r="A325" i="4"/>
  <c r="I324" i="4"/>
  <c r="H324" i="4"/>
  <c r="G324" i="4"/>
  <c r="E324" i="4"/>
  <c r="D324" i="4"/>
  <c r="C324" i="4"/>
  <c r="B324" i="4"/>
  <c r="A324" i="4"/>
  <c r="AE323" i="4"/>
  <c r="AD323" i="4"/>
  <c r="V323" i="4"/>
  <c r="R323" i="4"/>
  <c r="Q323" i="4"/>
  <c r="P323" i="4"/>
  <c r="O323" i="4"/>
  <c r="S323" i="4" s="1"/>
  <c r="N323" i="4"/>
  <c r="M323" i="4"/>
  <c r="AB323" i="4" s="1"/>
  <c r="J323" i="4"/>
  <c r="I323" i="4"/>
  <c r="H323" i="4"/>
  <c r="G323" i="4"/>
  <c r="E323" i="4"/>
  <c r="D323" i="4"/>
  <c r="C323" i="4"/>
  <c r="B323" i="4"/>
  <c r="K323" i="4" s="1"/>
  <c r="A323" i="4"/>
  <c r="I322" i="4"/>
  <c r="H322" i="4"/>
  <c r="G322" i="4"/>
  <c r="E322" i="4"/>
  <c r="D322" i="4"/>
  <c r="C322" i="4"/>
  <c r="B322" i="4"/>
  <c r="A322" i="4"/>
  <c r="I321" i="4"/>
  <c r="H321" i="4"/>
  <c r="G321" i="4"/>
  <c r="E321" i="4"/>
  <c r="D321" i="4"/>
  <c r="C321" i="4"/>
  <c r="B321" i="4"/>
  <c r="A321" i="4"/>
  <c r="I320" i="4"/>
  <c r="H320" i="4"/>
  <c r="G320" i="4"/>
  <c r="E320" i="4"/>
  <c r="D320" i="4"/>
  <c r="C320" i="4"/>
  <c r="B320" i="4"/>
  <c r="A320" i="4"/>
  <c r="I319" i="4"/>
  <c r="H319" i="4"/>
  <c r="G319" i="4"/>
  <c r="E319" i="4"/>
  <c r="D319" i="4"/>
  <c r="C319" i="4"/>
  <c r="B319" i="4"/>
  <c r="A319" i="4"/>
  <c r="I318" i="4"/>
  <c r="H318" i="4"/>
  <c r="G318" i="4"/>
  <c r="E318" i="4"/>
  <c r="D318" i="4"/>
  <c r="C318" i="4"/>
  <c r="B318" i="4"/>
  <c r="A318" i="4"/>
  <c r="I317" i="4"/>
  <c r="H317" i="4"/>
  <c r="G317" i="4"/>
  <c r="E317" i="4"/>
  <c r="D317" i="4"/>
  <c r="C317" i="4"/>
  <c r="B317" i="4"/>
  <c r="A317" i="4"/>
  <c r="I316" i="4"/>
  <c r="H316" i="4"/>
  <c r="G316" i="4"/>
  <c r="E316" i="4"/>
  <c r="D316" i="4"/>
  <c r="C316" i="4"/>
  <c r="B316" i="4"/>
  <c r="A316" i="4"/>
  <c r="I315" i="4"/>
  <c r="H315" i="4"/>
  <c r="G315" i="4"/>
  <c r="E315" i="4"/>
  <c r="D315" i="4"/>
  <c r="C315" i="4"/>
  <c r="B315" i="4"/>
  <c r="A315" i="4"/>
  <c r="I314" i="4"/>
  <c r="H314" i="4"/>
  <c r="G314" i="4"/>
  <c r="E314" i="4"/>
  <c r="D314" i="4"/>
  <c r="C314" i="4"/>
  <c r="B314" i="4"/>
  <c r="A314" i="4"/>
  <c r="AE313" i="4"/>
  <c r="R313" i="4"/>
  <c r="Q313" i="4"/>
  <c r="P313" i="4"/>
  <c r="O313" i="4"/>
  <c r="S313" i="4" s="1"/>
  <c r="T313" i="4" s="1"/>
  <c r="L313" i="4"/>
  <c r="I313" i="4"/>
  <c r="H313" i="4"/>
  <c r="G313" i="4"/>
  <c r="E313" i="4"/>
  <c r="D313" i="4"/>
  <c r="C313" i="4"/>
  <c r="B313" i="4"/>
  <c r="M313" i="4" s="1"/>
  <c r="AB313" i="4" s="1"/>
  <c r="A313" i="4"/>
  <c r="I312" i="4"/>
  <c r="H312" i="4"/>
  <c r="G312" i="4"/>
  <c r="E312" i="4"/>
  <c r="D312" i="4"/>
  <c r="C312" i="4"/>
  <c r="B312" i="4"/>
  <c r="A312" i="4"/>
  <c r="I311" i="4"/>
  <c r="H311" i="4"/>
  <c r="G311" i="4"/>
  <c r="E311" i="4"/>
  <c r="D311" i="4"/>
  <c r="C311" i="4"/>
  <c r="B311" i="4"/>
  <c r="A311" i="4"/>
  <c r="I310" i="4"/>
  <c r="H310" i="4"/>
  <c r="G310" i="4"/>
  <c r="E310" i="4"/>
  <c r="D310" i="4"/>
  <c r="C310" i="4"/>
  <c r="B310" i="4"/>
  <c r="A310" i="4"/>
  <c r="I309" i="4"/>
  <c r="H309" i="4"/>
  <c r="G309" i="4"/>
  <c r="E309" i="4"/>
  <c r="D309" i="4"/>
  <c r="C309" i="4"/>
  <c r="B309" i="4"/>
  <c r="A309" i="4"/>
  <c r="I308" i="4"/>
  <c r="H308" i="4"/>
  <c r="G308" i="4"/>
  <c r="E308" i="4"/>
  <c r="D308" i="4"/>
  <c r="C308" i="4"/>
  <c r="B308" i="4"/>
  <c r="A308" i="4"/>
  <c r="I307" i="4"/>
  <c r="H307" i="4"/>
  <c r="G307" i="4"/>
  <c r="E307" i="4"/>
  <c r="D307" i="4"/>
  <c r="C307" i="4"/>
  <c r="B307" i="4"/>
  <c r="A307" i="4"/>
  <c r="I306" i="4"/>
  <c r="H306" i="4"/>
  <c r="G306" i="4"/>
  <c r="E306" i="4"/>
  <c r="D306" i="4"/>
  <c r="C306" i="4"/>
  <c r="B306" i="4"/>
  <c r="A306" i="4"/>
  <c r="I305" i="4"/>
  <c r="H305" i="4"/>
  <c r="G305" i="4"/>
  <c r="E305" i="4"/>
  <c r="D305" i="4"/>
  <c r="C305" i="4"/>
  <c r="B305" i="4"/>
  <c r="A305" i="4"/>
  <c r="I304" i="4"/>
  <c r="H304" i="4"/>
  <c r="G304" i="4"/>
  <c r="E304" i="4"/>
  <c r="D304" i="4"/>
  <c r="C304" i="4"/>
  <c r="B304" i="4"/>
  <c r="A304" i="4"/>
  <c r="I303" i="4"/>
  <c r="H303" i="4"/>
  <c r="G303" i="4"/>
  <c r="E303" i="4"/>
  <c r="D303" i="4"/>
  <c r="C303" i="4"/>
  <c r="B303" i="4"/>
  <c r="A303" i="4"/>
  <c r="I302" i="4"/>
  <c r="H302" i="4"/>
  <c r="G302" i="4"/>
  <c r="E302" i="4"/>
  <c r="D302" i="4"/>
  <c r="C302" i="4"/>
  <c r="B302" i="4"/>
  <c r="A302" i="4"/>
  <c r="I301" i="4"/>
  <c r="H301" i="4"/>
  <c r="G301" i="4"/>
  <c r="E301" i="4"/>
  <c r="D301" i="4"/>
  <c r="C301" i="4"/>
  <c r="B301" i="4"/>
  <c r="A301" i="4"/>
  <c r="I300" i="4"/>
  <c r="H300" i="4"/>
  <c r="G300" i="4"/>
  <c r="E300" i="4"/>
  <c r="D300" i="4"/>
  <c r="C300" i="4"/>
  <c r="B300" i="4"/>
  <c r="A300" i="4"/>
  <c r="I299" i="4"/>
  <c r="H299" i="4"/>
  <c r="G299" i="4"/>
  <c r="E299" i="4"/>
  <c r="D299" i="4"/>
  <c r="C299" i="4"/>
  <c r="B299" i="4"/>
  <c r="A299" i="4"/>
  <c r="AE298" i="4"/>
  <c r="R298" i="4"/>
  <c r="Q298" i="4"/>
  <c r="P298" i="4"/>
  <c r="O298" i="4"/>
  <c r="S298" i="4" s="1"/>
  <c r="I298" i="4"/>
  <c r="H298" i="4"/>
  <c r="G298" i="4"/>
  <c r="E298" i="4"/>
  <c r="D298" i="4"/>
  <c r="C298" i="4"/>
  <c r="B298" i="4"/>
  <c r="N298" i="4" s="1"/>
  <c r="AD298" i="4" s="1"/>
  <c r="A298" i="4"/>
  <c r="I297" i="4"/>
  <c r="H297" i="4"/>
  <c r="G297" i="4"/>
  <c r="E297" i="4"/>
  <c r="D297" i="4"/>
  <c r="C297" i="4"/>
  <c r="B297" i="4"/>
  <c r="A297" i="4"/>
  <c r="I296" i="4"/>
  <c r="H296" i="4"/>
  <c r="G296" i="4"/>
  <c r="E296" i="4"/>
  <c r="D296" i="4"/>
  <c r="C296" i="4"/>
  <c r="B296" i="4"/>
  <c r="A296" i="4"/>
  <c r="I295" i="4"/>
  <c r="H295" i="4"/>
  <c r="G295" i="4"/>
  <c r="E295" i="4"/>
  <c r="D295" i="4"/>
  <c r="C295" i="4"/>
  <c r="B295" i="4"/>
  <c r="A295" i="4"/>
  <c r="I294" i="4"/>
  <c r="H294" i="4"/>
  <c r="G294" i="4"/>
  <c r="E294" i="4"/>
  <c r="D294" i="4"/>
  <c r="C294" i="4"/>
  <c r="B294" i="4"/>
  <c r="A294" i="4"/>
  <c r="AE293" i="4"/>
  <c r="AC293" i="4"/>
  <c r="Y293" i="4"/>
  <c r="Z293" i="4" s="1"/>
  <c r="U293" i="4"/>
  <c r="R293" i="4"/>
  <c r="Q293" i="4"/>
  <c r="P293" i="4"/>
  <c r="O293" i="4"/>
  <c r="N293" i="4"/>
  <c r="AD293" i="4" s="1"/>
  <c r="M293" i="4"/>
  <c r="AB293" i="4" s="1"/>
  <c r="J293" i="4"/>
  <c r="X293" i="4" s="1"/>
  <c r="I293" i="4"/>
  <c r="H293" i="4"/>
  <c r="G293" i="4"/>
  <c r="E293" i="4"/>
  <c r="D293" i="4"/>
  <c r="C293" i="4"/>
  <c r="B293" i="4"/>
  <c r="L293" i="4" s="1"/>
  <c r="A293" i="4"/>
  <c r="AE292" i="4"/>
  <c r="R292" i="4"/>
  <c r="Q292" i="4"/>
  <c r="P292" i="4"/>
  <c r="O292" i="4"/>
  <c r="I292" i="4"/>
  <c r="H292" i="4"/>
  <c r="G292" i="4"/>
  <c r="E292" i="4"/>
  <c r="D292" i="4"/>
  <c r="C292" i="4"/>
  <c r="B292" i="4"/>
  <c r="N292" i="4" s="1"/>
  <c r="AD292" i="4" s="1"/>
  <c r="A292" i="4"/>
  <c r="AE291" i="4"/>
  <c r="AC291" i="4"/>
  <c r="Y291" i="4"/>
  <c r="Z291" i="4" s="1"/>
  <c r="U291" i="4"/>
  <c r="R291" i="4"/>
  <c r="Q291" i="4"/>
  <c r="P291" i="4"/>
  <c r="O291" i="4"/>
  <c r="N291" i="4"/>
  <c r="AD291" i="4" s="1"/>
  <c r="M291" i="4"/>
  <c r="AB291" i="4" s="1"/>
  <c r="J291" i="4"/>
  <c r="X291" i="4" s="1"/>
  <c r="I291" i="4"/>
  <c r="H291" i="4"/>
  <c r="G291" i="4"/>
  <c r="E291" i="4"/>
  <c r="D291" i="4"/>
  <c r="C291" i="4"/>
  <c r="B291" i="4"/>
  <c r="L291" i="4" s="1"/>
  <c r="A291" i="4"/>
  <c r="AE290" i="4"/>
  <c r="I290" i="4"/>
  <c r="H290" i="4"/>
  <c r="G290" i="4"/>
  <c r="E290" i="4"/>
  <c r="D290" i="4"/>
  <c r="C290" i="4"/>
  <c r="B290" i="4"/>
  <c r="A290" i="4"/>
  <c r="AE289" i="4"/>
  <c r="I289" i="4"/>
  <c r="H289" i="4"/>
  <c r="G289" i="4"/>
  <c r="E289" i="4"/>
  <c r="D289" i="4"/>
  <c r="C289" i="4"/>
  <c r="B289" i="4"/>
  <c r="A289" i="4"/>
  <c r="AE288" i="4"/>
  <c r="I288" i="4"/>
  <c r="H288" i="4"/>
  <c r="G288" i="4"/>
  <c r="E288" i="4"/>
  <c r="D288" i="4"/>
  <c r="C288" i="4"/>
  <c r="B288" i="4"/>
  <c r="A288" i="4"/>
  <c r="I287" i="4"/>
  <c r="H287" i="4"/>
  <c r="G287" i="4"/>
  <c r="E287" i="4"/>
  <c r="D287" i="4"/>
  <c r="C287" i="4"/>
  <c r="B287" i="4"/>
  <c r="A287" i="4"/>
  <c r="AE286" i="4"/>
  <c r="I286" i="4"/>
  <c r="H286" i="4"/>
  <c r="G286" i="4"/>
  <c r="E286" i="4"/>
  <c r="D286" i="4"/>
  <c r="C286" i="4"/>
  <c r="B286" i="4"/>
  <c r="A286" i="4"/>
  <c r="AE285" i="4"/>
  <c r="I285" i="4"/>
  <c r="H285" i="4"/>
  <c r="G285" i="4"/>
  <c r="E285" i="4"/>
  <c r="D285" i="4"/>
  <c r="C285" i="4"/>
  <c r="B285" i="4"/>
  <c r="A285" i="4"/>
  <c r="AE284" i="4"/>
  <c r="I284" i="4"/>
  <c r="H284" i="4"/>
  <c r="G284" i="4"/>
  <c r="E284" i="4"/>
  <c r="D284" i="4"/>
  <c r="C284" i="4"/>
  <c r="B284" i="4"/>
  <c r="A284" i="4"/>
  <c r="AE283" i="4"/>
  <c r="I283" i="4"/>
  <c r="H283" i="4"/>
  <c r="G283" i="4"/>
  <c r="E283" i="4"/>
  <c r="D283" i="4"/>
  <c r="C283" i="4"/>
  <c r="B283" i="4"/>
  <c r="A283" i="4"/>
  <c r="AE282" i="4"/>
  <c r="AD282" i="4"/>
  <c r="V282" i="4"/>
  <c r="R282" i="4"/>
  <c r="Q282" i="4"/>
  <c r="P282" i="4"/>
  <c r="O282" i="4"/>
  <c r="S282" i="4" s="1"/>
  <c r="N282" i="4"/>
  <c r="M282" i="4"/>
  <c r="AB282" i="4" s="1"/>
  <c r="J282" i="4"/>
  <c r="AC282" i="4" s="1"/>
  <c r="I282" i="4"/>
  <c r="H282" i="4"/>
  <c r="G282" i="4"/>
  <c r="E282" i="4"/>
  <c r="D282" i="4"/>
  <c r="C282" i="4"/>
  <c r="B282" i="4"/>
  <c r="L282" i="4" s="1"/>
  <c r="A282" i="4"/>
  <c r="AE281" i="4"/>
  <c r="R281" i="4"/>
  <c r="Q281" i="4"/>
  <c r="P281" i="4"/>
  <c r="O281" i="4"/>
  <c r="S281" i="4" s="1"/>
  <c r="N281" i="4"/>
  <c r="AD281" i="4" s="1"/>
  <c r="J281" i="4"/>
  <c r="I281" i="4"/>
  <c r="H281" i="4"/>
  <c r="G281" i="4"/>
  <c r="E281" i="4"/>
  <c r="D281" i="4"/>
  <c r="C281" i="4"/>
  <c r="B281" i="4"/>
  <c r="M281" i="4" s="1"/>
  <c r="A281" i="4"/>
  <c r="AE280" i="4"/>
  <c r="R280" i="4"/>
  <c r="Q280" i="4"/>
  <c r="P280" i="4"/>
  <c r="O280" i="4"/>
  <c r="S280" i="4" s="1"/>
  <c r="I280" i="4"/>
  <c r="H280" i="4"/>
  <c r="G280" i="4"/>
  <c r="E280" i="4"/>
  <c r="D280" i="4"/>
  <c r="C280" i="4"/>
  <c r="B280" i="4"/>
  <c r="N280" i="4" s="1"/>
  <c r="AD280" i="4" s="1"/>
  <c r="A280" i="4"/>
  <c r="AE279" i="4"/>
  <c r="R279" i="4"/>
  <c r="Q279" i="4"/>
  <c r="P279" i="4"/>
  <c r="O279" i="4"/>
  <c r="S279" i="4" s="1"/>
  <c r="M279" i="4"/>
  <c r="L279" i="4"/>
  <c r="Y279" i="4" s="1"/>
  <c r="Z279" i="4" s="1"/>
  <c r="I279" i="4"/>
  <c r="H279" i="4"/>
  <c r="G279" i="4"/>
  <c r="E279" i="4"/>
  <c r="D279" i="4"/>
  <c r="C279" i="4"/>
  <c r="B279" i="4"/>
  <c r="K279" i="4" s="1"/>
  <c r="A279" i="4"/>
  <c r="AE278" i="4"/>
  <c r="AD278" i="4"/>
  <c r="R278" i="4"/>
  <c r="Q278" i="4"/>
  <c r="P278" i="4"/>
  <c r="O278" i="4"/>
  <c r="S278" i="4" s="1"/>
  <c r="N278" i="4"/>
  <c r="M278" i="4"/>
  <c r="J278" i="4"/>
  <c r="AC278" i="4" s="1"/>
  <c r="I278" i="4"/>
  <c r="H278" i="4"/>
  <c r="G278" i="4"/>
  <c r="E278" i="4"/>
  <c r="D278" i="4"/>
  <c r="C278" i="4"/>
  <c r="B278" i="4"/>
  <c r="L278" i="4" s="1"/>
  <c r="A278" i="4"/>
  <c r="AE277" i="4"/>
  <c r="W277" i="4"/>
  <c r="R277" i="4"/>
  <c r="AA277" i="4" s="1"/>
  <c r="Q277" i="4"/>
  <c r="P277" i="4"/>
  <c r="O277" i="4"/>
  <c r="N277" i="4"/>
  <c r="AD277" i="4" s="1"/>
  <c r="J277" i="4"/>
  <c r="I277" i="4"/>
  <c r="H277" i="4"/>
  <c r="G277" i="4"/>
  <c r="E277" i="4"/>
  <c r="D277" i="4"/>
  <c r="C277" i="4"/>
  <c r="B277" i="4"/>
  <c r="M277" i="4" s="1"/>
  <c r="A277" i="4"/>
  <c r="AE276" i="4"/>
  <c r="R276" i="4"/>
  <c r="Q276" i="4"/>
  <c r="P276" i="4"/>
  <c r="O276" i="4"/>
  <c r="S276" i="4" s="1"/>
  <c r="T276" i="4" s="1"/>
  <c r="M276" i="4"/>
  <c r="L276" i="4"/>
  <c r="I276" i="4"/>
  <c r="H276" i="4"/>
  <c r="G276" i="4"/>
  <c r="E276" i="4"/>
  <c r="D276" i="4"/>
  <c r="C276" i="4"/>
  <c r="B276" i="4"/>
  <c r="K276" i="4" s="1"/>
  <c r="A276" i="4"/>
  <c r="AE275" i="4"/>
  <c r="R275" i="4"/>
  <c r="Q275" i="4"/>
  <c r="P275" i="4"/>
  <c r="O275" i="4"/>
  <c r="N275" i="4"/>
  <c r="AD275" i="4" s="1"/>
  <c r="J275" i="4"/>
  <c r="I275" i="4"/>
  <c r="H275" i="4"/>
  <c r="G275" i="4"/>
  <c r="E275" i="4"/>
  <c r="D275" i="4"/>
  <c r="C275" i="4"/>
  <c r="B275" i="4"/>
  <c r="M275" i="4" s="1"/>
  <c r="A275" i="4"/>
  <c r="AE274" i="4"/>
  <c r="R274" i="4"/>
  <c r="Q274" i="4"/>
  <c r="P274" i="4"/>
  <c r="O274" i="4"/>
  <c r="S274" i="4" s="1"/>
  <c r="T274" i="4" s="1"/>
  <c r="M274" i="4"/>
  <c r="L274" i="4"/>
  <c r="I274" i="4"/>
  <c r="H274" i="4"/>
  <c r="G274" i="4"/>
  <c r="E274" i="4"/>
  <c r="D274" i="4"/>
  <c r="C274" i="4"/>
  <c r="B274" i="4"/>
  <c r="K274" i="4" s="1"/>
  <c r="A274" i="4"/>
  <c r="AE273" i="4"/>
  <c r="R273" i="4"/>
  <c r="Q273" i="4"/>
  <c r="P273" i="4"/>
  <c r="O273" i="4"/>
  <c r="N273" i="4"/>
  <c r="AD273" i="4" s="1"/>
  <c r="J273" i="4"/>
  <c r="I273" i="4"/>
  <c r="H273" i="4"/>
  <c r="G273" i="4"/>
  <c r="E273" i="4"/>
  <c r="D273" i="4"/>
  <c r="C273" i="4"/>
  <c r="B273" i="4"/>
  <c r="M273" i="4" s="1"/>
  <c r="A273" i="4"/>
  <c r="AE272" i="4"/>
  <c r="R272" i="4"/>
  <c r="Q272" i="4"/>
  <c r="P272" i="4"/>
  <c r="O272" i="4"/>
  <c r="S272" i="4" s="1"/>
  <c r="T272" i="4" s="1"/>
  <c r="M272" i="4"/>
  <c r="L272" i="4"/>
  <c r="I272" i="4"/>
  <c r="H272" i="4"/>
  <c r="G272" i="4"/>
  <c r="E272" i="4"/>
  <c r="D272" i="4"/>
  <c r="C272" i="4"/>
  <c r="B272" i="4"/>
  <c r="K272" i="4" s="1"/>
  <c r="A272" i="4"/>
  <c r="AE271" i="4"/>
  <c r="R271" i="4"/>
  <c r="Q271" i="4"/>
  <c r="P271" i="4"/>
  <c r="O271" i="4"/>
  <c r="N271" i="4"/>
  <c r="AD271" i="4" s="1"/>
  <c r="J271" i="4"/>
  <c r="I271" i="4"/>
  <c r="H271" i="4"/>
  <c r="G271" i="4"/>
  <c r="E271" i="4"/>
  <c r="D271" i="4"/>
  <c r="C271" i="4"/>
  <c r="B271" i="4"/>
  <c r="M271" i="4" s="1"/>
  <c r="A271" i="4"/>
  <c r="AE270" i="4"/>
  <c r="R270" i="4"/>
  <c r="Q270" i="4"/>
  <c r="P270" i="4"/>
  <c r="O270" i="4"/>
  <c r="S270" i="4" s="1"/>
  <c r="T270" i="4" s="1"/>
  <c r="M270" i="4"/>
  <c r="L270" i="4"/>
  <c r="I270" i="4"/>
  <c r="H270" i="4"/>
  <c r="G270" i="4"/>
  <c r="E270" i="4"/>
  <c r="D270" i="4"/>
  <c r="C270" i="4"/>
  <c r="B270" i="4"/>
  <c r="K270" i="4" s="1"/>
  <c r="A270" i="4"/>
  <c r="I269" i="4"/>
  <c r="H269" i="4"/>
  <c r="G269" i="4"/>
  <c r="E269" i="4"/>
  <c r="D269" i="4"/>
  <c r="C269" i="4"/>
  <c r="B269" i="4"/>
  <c r="A269" i="4"/>
  <c r="I268" i="4"/>
  <c r="H268" i="4"/>
  <c r="G268" i="4"/>
  <c r="E268" i="4"/>
  <c r="D268" i="4"/>
  <c r="C268" i="4"/>
  <c r="B268" i="4"/>
  <c r="A268" i="4"/>
  <c r="I267" i="4"/>
  <c r="H267" i="4"/>
  <c r="G267" i="4"/>
  <c r="E267" i="4"/>
  <c r="D267" i="4"/>
  <c r="C267" i="4"/>
  <c r="B267" i="4"/>
  <c r="A267" i="4"/>
  <c r="I266" i="4"/>
  <c r="H266" i="4"/>
  <c r="G266" i="4"/>
  <c r="E266" i="4"/>
  <c r="D266" i="4"/>
  <c r="C266" i="4"/>
  <c r="B266" i="4"/>
  <c r="A266" i="4"/>
  <c r="I265" i="4"/>
  <c r="H265" i="4"/>
  <c r="G265" i="4"/>
  <c r="E265" i="4"/>
  <c r="D265" i="4"/>
  <c r="C265" i="4"/>
  <c r="B265" i="4"/>
  <c r="A265" i="4"/>
  <c r="AE264" i="4"/>
  <c r="R264" i="4"/>
  <c r="Q264" i="4"/>
  <c r="P264" i="4"/>
  <c r="O264" i="4"/>
  <c r="N264" i="4"/>
  <c r="AD264" i="4" s="1"/>
  <c r="J264" i="4"/>
  <c r="I264" i="4"/>
  <c r="H264" i="4"/>
  <c r="G264" i="4"/>
  <c r="E264" i="4"/>
  <c r="D264" i="4"/>
  <c r="C264" i="4"/>
  <c r="B264" i="4"/>
  <c r="M264" i="4" s="1"/>
  <c r="A264" i="4"/>
  <c r="AE263" i="4"/>
  <c r="AB263" i="4"/>
  <c r="R263" i="4"/>
  <c r="Q263" i="4"/>
  <c r="P263" i="4"/>
  <c r="O263" i="4"/>
  <c r="S263" i="4" s="1"/>
  <c r="T263" i="4" s="1"/>
  <c r="M263" i="4"/>
  <c r="L263" i="4"/>
  <c r="I263" i="4"/>
  <c r="H263" i="4"/>
  <c r="G263" i="4"/>
  <c r="E263" i="4"/>
  <c r="D263" i="4"/>
  <c r="C263" i="4"/>
  <c r="B263" i="4"/>
  <c r="K263" i="4" s="1"/>
  <c r="A263" i="4"/>
  <c r="AE262" i="4"/>
  <c r="R262" i="4"/>
  <c r="Q262" i="4"/>
  <c r="P262" i="4"/>
  <c r="O262" i="4"/>
  <c r="N262" i="4"/>
  <c r="AD262" i="4" s="1"/>
  <c r="J262" i="4"/>
  <c r="I262" i="4"/>
  <c r="H262" i="4"/>
  <c r="G262" i="4"/>
  <c r="E262" i="4"/>
  <c r="D262" i="4"/>
  <c r="C262" i="4"/>
  <c r="B262" i="4"/>
  <c r="M262" i="4" s="1"/>
  <c r="A262" i="4"/>
  <c r="AE261" i="4"/>
  <c r="R261" i="4"/>
  <c r="Q261" i="4"/>
  <c r="P261" i="4"/>
  <c r="O261" i="4"/>
  <c r="S261" i="4" s="1"/>
  <c r="T261" i="4" s="1"/>
  <c r="M261" i="4"/>
  <c r="L261" i="4"/>
  <c r="I261" i="4"/>
  <c r="H261" i="4"/>
  <c r="G261" i="4"/>
  <c r="E261" i="4"/>
  <c r="D261" i="4"/>
  <c r="C261" i="4"/>
  <c r="B261" i="4"/>
  <c r="K261" i="4" s="1"/>
  <c r="A261" i="4"/>
  <c r="AE260" i="4"/>
  <c r="R260" i="4"/>
  <c r="Q260" i="4"/>
  <c r="P260" i="4"/>
  <c r="O260" i="4"/>
  <c r="N260" i="4"/>
  <c r="AD260" i="4" s="1"/>
  <c r="J260" i="4"/>
  <c r="I260" i="4"/>
  <c r="H260" i="4"/>
  <c r="G260" i="4"/>
  <c r="E260" i="4"/>
  <c r="D260" i="4"/>
  <c r="C260" i="4"/>
  <c r="B260" i="4"/>
  <c r="M260" i="4" s="1"/>
  <c r="A260" i="4"/>
  <c r="AE259" i="4"/>
  <c r="R259" i="4"/>
  <c r="Q259" i="4"/>
  <c r="P259" i="4"/>
  <c r="O259" i="4"/>
  <c r="S259" i="4" s="1"/>
  <c r="T259" i="4" s="1"/>
  <c r="M259" i="4"/>
  <c r="L259" i="4"/>
  <c r="I259" i="4"/>
  <c r="H259" i="4"/>
  <c r="G259" i="4"/>
  <c r="E259" i="4"/>
  <c r="D259" i="4"/>
  <c r="C259" i="4"/>
  <c r="B259" i="4"/>
  <c r="K259" i="4" s="1"/>
  <c r="A259" i="4"/>
  <c r="AE258" i="4"/>
  <c r="R258" i="4"/>
  <c r="Q258" i="4"/>
  <c r="P258" i="4"/>
  <c r="O258" i="4"/>
  <c r="N258" i="4"/>
  <c r="AD258" i="4" s="1"/>
  <c r="J258" i="4"/>
  <c r="I258" i="4"/>
  <c r="H258" i="4"/>
  <c r="G258" i="4"/>
  <c r="E258" i="4"/>
  <c r="D258" i="4"/>
  <c r="C258" i="4"/>
  <c r="B258" i="4"/>
  <c r="M258" i="4" s="1"/>
  <c r="A258" i="4"/>
  <c r="AE257" i="4"/>
  <c r="Y257" i="4"/>
  <c r="Z257" i="4" s="1"/>
  <c r="R257" i="4"/>
  <c r="Q257" i="4"/>
  <c r="P257" i="4"/>
  <c r="O257" i="4"/>
  <c r="S257" i="4" s="1"/>
  <c r="T257" i="4" s="1"/>
  <c r="M257" i="4"/>
  <c r="L257" i="4"/>
  <c r="I257" i="4"/>
  <c r="H257" i="4"/>
  <c r="G257" i="4"/>
  <c r="E257" i="4"/>
  <c r="D257" i="4"/>
  <c r="C257" i="4"/>
  <c r="B257" i="4"/>
  <c r="K257" i="4" s="1"/>
  <c r="A257" i="4"/>
  <c r="AE256" i="4"/>
  <c r="AD256" i="4"/>
  <c r="R256" i="4"/>
  <c r="Q256" i="4"/>
  <c r="P256" i="4"/>
  <c r="O256" i="4"/>
  <c r="S256" i="4" s="1"/>
  <c r="N256" i="4"/>
  <c r="M256" i="4"/>
  <c r="I256" i="4"/>
  <c r="H256" i="4"/>
  <c r="G256" i="4"/>
  <c r="E256" i="4"/>
  <c r="D256" i="4"/>
  <c r="C256" i="4"/>
  <c r="B256" i="4"/>
  <c r="L256" i="4" s="1"/>
  <c r="A256" i="4"/>
  <c r="AE255" i="4"/>
  <c r="R255" i="4"/>
  <c r="Q255" i="4"/>
  <c r="P255" i="4"/>
  <c r="O255" i="4"/>
  <c r="S255" i="4" s="1"/>
  <c r="T255" i="4" s="1"/>
  <c r="J255" i="4"/>
  <c r="I255" i="4"/>
  <c r="H255" i="4"/>
  <c r="G255" i="4"/>
  <c r="E255" i="4"/>
  <c r="D255" i="4"/>
  <c r="C255" i="4"/>
  <c r="B255" i="4"/>
  <c r="A255" i="4"/>
  <c r="AE254" i="4"/>
  <c r="Y254" i="4"/>
  <c r="Z254" i="4" s="1"/>
  <c r="R254" i="4"/>
  <c r="Q254" i="4"/>
  <c r="T254" i="4" s="1"/>
  <c r="P254" i="4"/>
  <c r="O254" i="4"/>
  <c r="S254" i="4" s="1"/>
  <c r="M254" i="4"/>
  <c r="L254" i="4"/>
  <c r="I254" i="4"/>
  <c r="H254" i="4"/>
  <c r="G254" i="4"/>
  <c r="E254" i="4"/>
  <c r="D254" i="4"/>
  <c r="C254" i="4"/>
  <c r="B254" i="4"/>
  <c r="K254" i="4" s="1"/>
  <c r="A254" i="4"/>
  <c r="AE253" i="4"/>
  <c r="R253" i="4"/>
  <c r="Q253" i="4"/>
  <c r="P253" i="4"/>
  <c r="O253" i="4"/>
  <c r="N253" i="4"/>
  <c r="AD253" i="4" s="1"/>
  <c r="J253" i="4"/>
  <c r="I253" i="4"/>
  <c r="H253" i="4"/>
  <c r="G253" i="4"/>
  <c r="E253" i="4"/>
  <c r="D253" i="4"/>
  <c r="C253" i="4"/>
  <c r="B253" i="4"/>
  <c r="A253" i="4"/>
  <c r="I252" i="4"/>
  <c r="H252" i="4"/>
  <c r="G252" i="4"/>
  <c r="E252" i="4"/>
  <c r="D252" i="4"/>
  <c r="C252" i="4"/>
  <c r="B252" i="4"/>
  <c r="A252" i="4"/>
  <c r="AE251" i="4"/>
  <c r="R251" i="4"/>
  <c r="Q251" i="4"/>
  <c r="T251" i="4" s="1"/>
  <c r="P251" i="4"/>
  <c r="O251" i="4"/>
  <c r="S251" i="4" s="1"/>
  <c r="M251" i="4"/>
  <c r="L251" i="4"/>
  <c r="I251" i="4"/>
  <c r="H251" i="4"/>
  <c r="G251" i="4"/>
  <c r="E251" i="4"/>
  <c r="D251" i="4"/>
  <c r="C251" i="4"/>
  <c r="B251" i="4"/>
  <c r="K251" i="4" s="1"/>
  <c r="A251" i="4"/>
  <c r="AE250" i="4"/>
  <c r="R250" i="4"/>
  <c r="R240" i="4" s="1"/>
  <c r="R239" i="4" s="1"/>
  <c r="Q250" i="4"/>
  <c r="P250" i="4"/>
  <c r="O250" i="4"/>
  <c r="N250" i="4"/>
  <c r="AD250" i="4" s="1"/>
  <c r="I250" i="4"/>
  <c r="H250" i="4"/>
  <c r="G250" i="4"/>
  <c r="E250" i="4"/>
  <c r="D250" i="4"/>
  <c r="C250" i="4"/>
  <c r="B250" i="4"/>
  <c r="J250" i="4" s="1"/>
  <c r="A250" i="4"/>
  <c r="AE249" i="4"/>
  <c r="R249" i="4"/>
  <c r="Q249" i="4"/>
  <c r="Y249" i="4" s="1"/>
  <c r="Z249" i="4" s="1"/>
  <c r="P249" i="4"/>
  <c r="O249" i="4"/>
  <c r="S249" i="4" s="1"/>
  <c r="T249" i="4" s="1"/>
  <c r="L249" i="4"/>
  <c r="I249" i="4"/>
  <c r="H249" i="4"/>
  <c r="G249" i="4"/>
  <c r="E249" i="4"/>
  <c r="D249" i="4"/>
  <c r="C249" i="4"/>
  <c r="B249" i="4"/>
  <c r="A249" i="4"/>
  <c r="AE248" i="4"/>
  <c r="AD248" i="4"/>
  <c r="R248" i="4"/>
  <c r="Q248" i="4"/>
  <c r="Y248" i="4" s="1"/>
  <c r="Z248" i="4" s="1"/>
  <c r="P248" i="4"/>
  <c r="O248" i="4"/>
  <c r="N248" i="4"/>
  <c r="M248" i="4"/>
  <c r="J248" i="4"/>
  <c r="I248" i="4"/>
  <c r="H248" i="4"/>
  <c r="G248" i="4"/>
  <c r="E248" i="4"/>
  <c r="D248" i="4"/>
  <c r="C248" i="4"/>
  <c r="B248" i="4"/>
  <c r="L248" i="4" s="1"/>
  <c r="A248" i="4"/>
  <c r="AE247" i="4"/>
  <c r="R247" i="4"/>
  <c r="Q247" i="4"/>
  <c r="P247" i="4"/>
  <c r="O247" i="4"/>
  <c r="I247" i="4"/>
  <c r="H247" i="4"/>
  <c r="G247" i="4"/>
  <c r="E247" i="4"/>
  <c r="D247" i="4"/>
  <c r="C247" i="4"/>
  <c r="B247" i="4"/>
  <c r="K247" i="4" s="1"/>
  <c r="A247" i="4"/>
  <c r="AE246" i="4"/>
  <c r="R246" i="4"/>
  <c r="Q246" i="4"/>
  <c r="Y246" i="4" s="1"/>
  <c r="Z246" i="4" s="1"/>
  <c r="P246" i="4"/>
  <c r="P240" i="4" s="1"/>
  <c r="P239" i="4" s="1"/>
  <c r="O246" i="4"/>
  <c r="S246" i="4" s="1"/>
  <c r="M246" i="4"/>
  <c r="L246" i="4"/>
  <c r="I246" i="4"/>
  <c r="H246" i="4"/>
  <c r="G246" i="4"/>
  <c r="E246" i="4"/>
  <c r="D246" i="4"/>
  <c r="C246" i="4"/>
  <c r="B246" i="4"/>
  <c r="K246" i="4" s="1"/>
  <c r="A246" i="4"/>
  <c r="AE245" i="4"/>
  <c r="R245" i="4"/>
  <c r="Q245" i="4"/>
  <c r="P245" i="4"/>
  <c r="O245" i="4"/>
  <c r="I245" i="4"/>
  <c r="H245" i="4"/>
  <c r="G245" i="4"/>
  <c r="E245" i="4"/>
  <c r="D245" i="4"/>
  <c r="C245" i="4"/>
  <c r="B245" i="4"/>
  <c r="A245" i="4"/>
  <c r="I244" i="4"/>
  <c r="H244" i="4"/>
  <c r="G244" i="4"/>
  <c r="E244" i="4"/>
  <c r="D244" i="4"/>
  <c r="C244" i="4"/>
  <c r="B244" i="4"/>
  <c r="A244" i="4"/>
  <c r="I243" i="4"/>
  <c r="H243" i="4"/>
  <c r="G243" i="4"/>
  <c r="E243" i="4"/>
  <c r="D243" i="4"/>
  <c r="C243" i="4"/>
  <c r="B243" i="4"/>
  <c r="A243" i="4"/>
  <c r="I242" i="4"/>
  <c r="H242" i="4"/>
  <c r="G242" i="4"/>
  <c r="E242" i="4"/>
  <c r="D242" i="4"/>
  <c r="C242" i="4"/>
  <c r="B242" i="4"/>
  <c r="A242" i="4"/>
  <c r="AE241" i="4"/>
  <c r="R241" i="4"/>
  <c r="Q241" i="4"/>
  <c r="P241" i="4"/>
  <c r="O241" i="4"/>
  <c r="O240" i="4" s="1"/>
  <c r="I241" i="4"/>
  <c r="H241" i="4"/>
  <c r="G241" i="4"/>
  <c r="E241" i="4"/>
  <c r="D241" i="4"/>
  <c r="C241" i="4"/>
  <c r="B241" i="4"/>
  <c r="K241" i="4" s="1"/>
  <c r="A241" i="4"/>
  <c r="Q240" i="4"/>
  <c r="Q239" i="4" s="1"/>
  <c r="G240" i="4"/>
  <c r="G239" i="4"/>
  <c r="I238" i="4"/>
  <c r="H238" i="4"/>
  <c r="G238" i="4"/>
  <c r="E238" i="4"/>
  <c r="D238" i="4"/>
  <c r="C238" i="4"/>
  <c r="B238" i="4"/>
  <c r="A238" i="4"/>
  <c r="AE237" i="4"/>
  <c r="Y237" i="4"/>
  <c r="Z237" i="4" s="1"/>
  <c r="R237" i="4"/>
  <c r="Q237" i="4"/>
  <c r="P237" i="4"/>
  <c r="O237" i="4"/>
  <c r="S237" i="4" s="1"/>
  <c r="L237" i="4"/>
  <c r="I237" i="4"/>
  <c r="H237" i="4"/>
  <c r="G237" i="4"/>
  <c r="E237" i="4"/>
  <c r="D237" i="4"/>
  <c r="C237" i="4"/>
  <c r="B237" i="4"/>
  <c r="K237" i="4" s="1"/>
  <c r="A237" i="4"/>
  <c r="AE236" i="4"/>
  <c r="V236" i="4"/>
  <c r="U236" i="4"/>
  <c r="R236" i="4"/>
  <c r="Q236" i="4"/>
  <c r="P236" i="4"/>
  <c r="O236" i="4"/>
  <c r="N236" i="4"/>
  <c r="AD236" i="4" s="1"/>
  <c r="M236" i="4"/>
  <c r="J236" i="4"/>
  <c r="X236" i="4" s="1"/>
  <c r="I236" i="4"/>
  <c r="H236" i="4"/>
  <c r="G236" i="4"/>
  <c r="E236" i="4"/>
  <c r="D236" i="4"/>
  <c r="C236" i="4"/>
  <c r="B236" i="4"/>
  <c r="L236" i="4" s="1"/>
  <c r="A236" i="4"/>
  <c r="AE235" i="4"/>
  <c r="R235" i="4"/>
  <c r="Q235" i="4"/>
  <c r="P235" i="4"/>
  <c r="O235" i="4"/>
  <c r="N235" i="4"/>
  <c r="AD235" i="4" s="1"/>
  <c r="J235" i="4"/>
  <c r="W235" i="4" s="1"/>
  <c r="I235" i="4"/>
  <c r="H235" i="4"/>
  <c r="G235" i="4"/>
  <c r="E235" i="4"/>
  <c r="D235" i="4"/>
  <c r="C235" i="4"/>
  <c r="B235" i="4"/>
  <c r="M235" i="4" s="1"/>
  <c r="AB235" i="4" s="1"/>
  <c r="A235" i="4"/>
  <c r="AE234" i="4"/>
  <c r="R234" i="4"/>
  <c r="Q234" i="4"/>
  <c r="P234" i="4"/>
  <c r="O234" i="4"/>
  <c r="S234" i="4" s="1"/>
  <c r="T234" i="4" s="1"/>
  <c r="I234" i="4"/>
  <c r="H234" i="4"/>
  <c r="G234" i="4"/>
  <c r="E234" i="4"/>
  <c r="D234" i="4"/>
  <c r="C234" i="4"/>
  <c r="B234" i="4"/>
  <c r="L234" i="4" s="1"/>
  <c r="A234" i="4"/>
  <c r="AE233" i="4"/>
  <c r="R233" i="4"/>
  <c r="Q233" i="4"/>
  <c r="T233" i="4" s="1"/>
  <c r="P233" i="4"/>
  <c r="O233" i="4"/>
  <c r="S233" i="4" s="1"/>
  <c r="M233" i="4"/>
  <c r="AB233" i="4" s="1"/>
  <c r="I233" i="4"/>
  <c r="H233" i="4"/>
  <c r="G233" i="4"/>
  <c r="E233" i="4"/>
  <c r="D233" i="4"/>
  <c r="C233" i="4"/>
  <c r="B233" i="4"/>
  <c r="L233" i="4" s="1"/>
  <c r="A233" i="4"/>
  <c r="AE232" i="4"/>
  <c r="R232" i="4"/>
  <c r="Q232" i="4"/>
  <c r="P232" i="4"/>
  <c r="O232" i="4"/>
  <c r="N232" i="4"/>
  <c r="AD232" i="4" s="1"/>
  <c r="M232" i="4"/>
  <c r="J232" i="4"/>
  <c r="I232" i="4"/>
  <c r="H232" i="4"/>
  <c r="G232" i="4"/>
  <c r="E232" i="4"/>
  <c r="D232" i="4"/>
  <c r="C232" i="4"/>
  <c r="B232" i="4"/>
  <c r="L232" i="4" s="1"/>
  <c r="A232" i="4"/>
  <c r="I231" i="4"/>
  <c r="H231" i="4"/>
  <c r="G231" i="4"/>
  <c r="E231" i="4"/>
  <c r="D231" i="4"/>
  <c r="C231" i="4"/>
  <c r="B231" i="4"/>
  <c r="A231" i="4"/>
  <c r="AE230" i="4"/>
  <c r="R230" i="4"/>
  <c r="Q230" i="4"/>
  <c r="P230" i="4"/>
  <c r="O230" i="4"/>
  <c r="O225" i="4" s="1"/>
  <c r="I230" i="4"/>
  <c r="H230" i="4"/>
  <c r="G230" i="4"/>
  <c r="E230" i="4"/>
  <c r="D230" i="4"/>
  <c r="C230" i="4"/>
  <c r="B230" i="4"/>
  <c r="K230" i="4" s="1"/>
  <c r="A230" i="4"/>
  <c r="AE229" i="4"/>
  <c r="R229" i="4"/>
  <c r="Q229" i="4"/>
  <c r="Y229" i="4" s="1"/>
  <c r="Z229" i="4" s="1"/>
  <c r="P229" i="4"/>
  <c r="O229" i="4"/>
  <c r="S229" i="4" s="1"/>
  <c r="M229" i="4"/>
  <c r="I229" i="4"/>
  <c r="H229" i="4"/>
  <c r="G229" i="4"/>
  <c r="E229" i="4"/>
  <c r="D229" i="4"/>
  <c r="C229" i="4"/>
  <c r="B229" i="4"/>
  <c r="L229" i="4" s="1"/>
  <c r="A229" i="4"/>
  <c r="I228" i="4"/>
  <c r="H228" i="4"/>
  <c r="G228" i="4"/>
  <c r="E228" i="4"/>
  <c r="D228" i="4"/>
  <c r="C228" i="4"/>
  <c r="B228" i="4"/>
  <c r="A228" i="4"/>
  <c r="AE227" i="4"/>
  <c r="R227" i="4"/>
  <c r="Q227" i="4"/>
  <c r="P227" i="4"/>
  <c r="O227" i="4"/>
  <c r="N227" i="4"/>
  <c r="AD227" i="4" s="1"/>
  <c r="M227" i="4"/>
  <c r="J227" i="4"/>
  <c r="I227" i="4"/>
  <c r="H227" i="4"/>
  <c r="G227" i="4"/>
  <c r="E227" i="4"/>
  <c r="D227" i="4"/>
  <c r="C227" i="4"/>
  <c r="B227" i="4"/>
  <c r="L227" i="4" s="1"/>
  <c r="A227" i="4"/>
  <c r="AE226" i="4"/>
  <c r="R226" i="4"/>
  <c r="Q226" i="4"/>
  <c r="P226" i="4"/>
  <c r="O226" i="4"/>
  <c r="S226" i="4" s="1"/>
  <c r="L226" i="4"/>
  <c r="I226" i="4"/>
  <c r="H226" i="4"/>
  <c r="G226" i="4"/>
  <c r="E226" i="4"/>
  <c r="D226" i="4"/>
  <c r="C226" i="4"/>
  <c r="B226" i="4"/>
  <c r="K226" i="4" s="1"/>
  <c r="A226" i="4"/>
  <c r="P225" i="4"/>
  <c r="G225" i="4"/>
  <c r="I224" i="4"/>
  <c r="H224" i="4"/>
  <c r="G224" i="4"/>
  <c r="E224" i="4"/>
  <c r="D224" i="4"/>
  <c r="C224" i="4"/>
  <c r="B224" i="4"/>
  <c r="A224" i="4"/>
  <c r="I223" i="4"/>
  <c r="H223" i="4"/>
  <c r="G223" i="4"/>
  <c r="E223" i="4"/>
  <c r="D223" i="4"/>
  <c r="C223" i="4"/>
  <c r="B223" i="4"/>
  <c r="A223" i="4"/>
  <c r="I222" i="4"/>
  <c r="H222" i="4"/>
  <c r="G222" i="4"/>
  <c r="E222" i="4"/>
  <c r="D222" i="4"/>
  <c r="C222" i="4"/>
  <c r="B222" i="4"/>
  <c r="A222" i="4"/>
  <c r="I221" i="4"/>
  <c r="H221" i="4"/>
  <c r="G221" i="4"/>
  <c r="E221" i="4"/>
  <c r="D221" i="4"/>
  <c r="C221" i="4"/>
  <c r="B221" i="4"/>
  <c r="A221" i="4"/>
  <c r="I220" i="4"/>
  <c r="H220" i="4"/>
  <c r="G220" i="4"/>
  <c r="E220" i="4"/>
  <c r="D220" i="4"/>
  <c r="C220" i="4"/>
  <c r="B220" i="4"/>
  <c r="A220" i="4"/>
  <c r="I219" i="4"/>
  <c r="H219" i="4"/>
  <c r="G219" i="4"/>
  <c r="E219" i="4"/>
  <c r="D219" i="4"/>
  <c r="C219" i="4"/>
  <c r="B219" i="4"/>
  <c r="A219" i="4"/>
  <c r="I218" i="4"/>
  <c r="H218" i="4"/>
  <c r="G218" i="4"/>
  <c r="E218" i="4"/>
  <c r="D218" i="4"/>
  <c r="C218" i="4"/>
  <c r="B218" i="4"/>
  <c r="A218" i="4"/>
  <c r="I217" i="4"/>
  <c r="H217" i="4"/>
  <c r="G217" i="4"/>
  <c r="E217" i="4"/>
  <c r="D217" i="4"/>
  <c r="C217" i="4"/>
  <c r="B217" i="4"/>
  <c r="A217" i="4"/>
  <c r="I216" i="4"/>
  <c r="H216" i="4"/>
  <c r="G216" i="4"/>
  <c r="E216" i="4"/>
  <c r="D216" i="4"/>
  <c r="C216" i="4"/>
  <c r="B216" i="4"/>
  <c r="A216" i="4"/>
  <c r="AE215" i="4"/>
  <c r="R215" i="4"/>
  <c r="Q215" i="4"/>
  <c r="P215" i="4"/>
  <c r="O215" i="4"/>
  <c r="K215" i="4"/>
  <c r="I215" i="4"/>
  <c r="H215" i="4"/>
  <c r="G215" i="4"/>
  <c r="E215" i="4"/>
  <c r="D215" i="4"/>
  <c r="C215" i="4"/>
  <c r="B215" i="4"/>
  <c r="A215" i="4"/>
  <c r="AE214" i="4"/>
  <c r="AC214" i="4"/>
  <c r="U214" i="4"/>
  <c r="R214" i="4"/>
  <c r="Q214" i="4"/>
  <c r="Y214" i="4" s="1"/>
  <c r="Z214" i="4" s="1"/>
  <c r="P214" i="4"/>
  <c r="O214" i="4"/>
  <c r="S214" i="4" s="1"/>
  <c r="N214" i="4"/>
  <c r="AD214" i="4" s="1"/>
  <c r="M214" i="4"/>
  <c r="L214" i="4"/>
  <c r="J214" i="4"/>
  <c r="X214" i="4" s="1"/>
  <c r="I214" i="4"/>
  <c r="H214" i="4"/>
  <c r="G214" i="4"/>
  <c r="E214" i="4"/>
  <c r="D214" i="4"/>
  <c r="C214" i="4"/>
  <c r="B214" i="4"/>
  <c r="K214" i="4" s="1"/>
  <c r="A214" i="4"/>
  <c r="AE213" i="4"/>
  <c r="R213" i="4"/>
  <c r="Q213" i="4"/>
  <c r="P213" i="4"/>
  <c r="O213" i="4"/>
  <c r="K213" i="4"/>
  <c r="I213" i="4"/>
  <c r="H213" i="4"/>
  <c r="G213" i="4"/>
  <c r="E213" i="4"/>
  <c r="D213" i="4"/>
  <c r="C213" i="4"/>
  <c r="B213" i="4"/>
  <c r="A213" i="4"/>
  <c r="I212" i="4"/>
  <c r="H212" i="4"/>
  <c r="G212" i="4"/>
  <c r="E212" i="4"/>
  <c r="D212" i="4"/>
  <c r="C212" i="4"/>
  <c r="B212" i="4"/>
  <c r="A212" i="4"/>
  <c r="I211" i="4"/>
  <c r="H211" i="4"/>
  <c r="G211" i="4"/>
  <c r="E211" i="4"/>
  <c r="D211" i="4"/>
  <c r="C211" i="4"/>
  <c r="B211" i="4"/>
  <c r="A211" i="4"/>
  <c r="AE210" i="4"/>
  <c r="R210" i="4"/>
  <c r="Q210" i="4"/>
  <c r="P210" i="4"/>
  <c r="O210" i="4"/>
  <c r="S210" i="4" s="1"/>
  <c r="L210" i="4"/>
  <c r="Y210" i="4" s="1"/>
  <c r="Z210" i="4" s="1"/>
  <c r="I210" i="4"/>
  <c r="H210" i="4"/>
  <c r="G210" i="4"/>
  <c r="E210" i="4"/>
  <c r="D210" i="4"/>
  <c r="C210" i="4"/>
  <c r="B210" i="4"/>
  <c r="K210" i="4" s="1"/>
  <c r="A210" i="4"/>
  <c r="AE209" i="4"/>
  <c r="AD209" i="4"/>
  <c r="R209" i="4"/>
  <c r="R203" i="4" s="1"/>
  <c r="Q209" i="4"/>
  <c r="P209" i="4"/>
  <c r="O209" i="4"/>
  <c r="N209" i="4"/>
  <c r="J209" i="4"/>
  <c r="I209" i="4"/>
  <c r="H209" i="4"/>
  <c r="G209" i="4"/>
  <c r="E209" i="4"/>
  <c r="D209" i="4"/>
  <c r="C209" i="4"/>
  <c r="B209" i="4"/>
  <c r="M209" i="4" s="1"/>
  <c r="A209" i="4"/>
  <c r="AE208" i="4"/>
  <c r="R208" i="4"/>
  <c r="Q208" i="4"/>
  <c r="P208" i="4"/>
  <c r="O208" i="4"/>
  <c r="S208" i="4" s="1"/>
  <c r="M208" i="4"/>
  <c r="L208" i="4"/>
  <c r="I208" i="4"/>
  <c r="H208" i="4"/>
  <c r="G208" i="4"/>
  <c r="E208" i="4"/>
  <c r="D208" i="4"/>
  <c r="C208" i="4"/>
  <c r="B208" i="4"/>
  <c r="K208" i="4" s="1"/>
  <c r="A208" i="4"/>
  <c r="I207" i="4"/>
  <c r="H207" i="4"/>
  <c r="G207" i="4"/>
  <c r="E207" i="4"/>
  <c r="D207" i="4"/>
  <c r="C207" i="4"/>
  <c r="B207" i="4"/>
  <c r="A207" i="4"/>
  <c r="I206" i="4"/>
  <c r="H206" i="4"/>
  <c r="G206" i="4"/>
  <c r="E206" i="4"/>
  <c r="D206" i="4"/>
  <c r="C206" i="4"/>
  <c r="B206" i="4"/>
  <c r="A206" i="4"/>
  <c r="I205" i="4"/>
  <c r="H205" i="4"/>
  <c r="G205" i="4"/>
  <c r="E205" i="4"/>
  <c r="D205" i="4"/>
  <c r="C205" i="4"/>
  <c r="B205" i="4"/>
  <c r="A205" i="4"/>
  <c r="I204" i="4"/>
  <c r="H204" i="4"/>
  <c r="G204" i="4"/>
  <c r="E204" i="4"/>
  <c r="D204" i="4"/>
  <c r="C204" i="4"/>
  <c r="B204" i="4"/>
  <c r="A204" i="4"/>
  <c r="P203" i="4"/>
  <c r="G203" i="4"/>
  <c r="G202" i="4"/>
  <c r="G201" i="4"/>
  <c r="I200" i="4"/>
  <c r="H200" i="4"/>
  <c r="G200" i="4"/>
  <c r="E200" i="4"/>
  <c r="D200" i="4"/>
  <c r="C200" i="4"/>
  <c r="B200" i="4"/>
  <c r="A200" i="4"/>
  <c r="I199" i="4"/>
  <c r="H199" i="4"/>
  <c r="G199" i="4"/>
  <c r="E199" i="4"/>
  <c r="D199" i="4"/>
  <c r="C199" i="4"/>
  <c r="B199" i="4"/>
  <c r="A199" i="4"/>
  <c r="I198" i="4"/>
  <c r="H198" i="4"/>
  <c r="G198" i="4"/>
  <c r="E198" i="4"/>
  <c r="D198" i="4"/>
  <c r="C198" i="4"/>
  <c r="B198" i="4"/>
  <c r="A198" i="4"/>
  <c r="I197" i="4"/>
  <c r="H197" i="4"/>
  <c r="G197" i="4"/>
  <c r="E197" i="4"/>
  <c r="D197" i="4"/>
  <c r="C197" i="4"/>
  <c r="B197" i="4"/>
  <c r="A197" i="4"/>
  <c r="I196" i="4"/>
  <c r="H196" i="4"/>
  <c r="G196" i="4"/>
  <c r="E196" i="4"/>
  <c r="D196" i="4"/>
  <c r="C196" i="4"/>
  <c r="B196" i="4"/>
  <c r="A196" i="4"/>
  <c r="I195" i="4"/>
  <c r="H195" i="4"/>
  <c r="G195" i="4"/>
  <c r="E195" i="4"/>
  <c r="D195" i="4"/>
  <c r="C195" i="4"/>
  <c r="B195" i="4"/>
  <c r="A195" i="4"/>
  <c r="AD194" i="4"/>
  <c r="AB194" i="4"/>
  <c r="Y194" i="4"/>
  <c r="Z194" i="4" s="1"/>
  <c r="X194" i="4"/>
  <c r="V194" i="4"/>
  <c r="U194" i="4"/>
  <c r="S194" i="4"/>
  <c r="R194" i="4"/>
  <c r="Q194" i="4"/>
  <c r="P194" i="4"/>
  <c r="O194" i="4"/>
  <c r="O188" i="4" s="1"/>
  <c r="N194" i="4"/>
  <c r="M194" i="4"/>
  <c r="L194" i="4"/>
  <c r="K194" i="4"/>
  <c r="K188" i="4" s="1"/>
  <c r="J194" i="4"/>
  <c r="AA194" i="4" s="1"/>
  <c r="G194" i="4"/>
  <c r="I193" i="4"/>
  <c r="H193" i="4"/>
  <c r="G193" i="4"/>
  <c r="E193" i="4"/>
  <c r="D193" i="4"/>
  <c r="C193" i="4"/>
  <c r="B193" i="4"/>
  <c r="A193" i="4"/>
  <c r="I192" i="4"/>
  <c r="H192" i="4"/>
  <c r="G192" i="4"/>
  <c r="E192" i="4"/>
  <c r="D192" i="4"/>
  <c r="C192" i="4"/>
  <c r="B192" i="4"/>
  <c r="A192" i="4"/>
  <c r="I191" i="4"/>
  <c r="H191" i="4"/>
  <c r="G191" i="4"/>
  <c r="E191" i="4"/>
  <c r="D191" i="4"/>
  <c r="C191" i="4"/>
  <c r="B191" i="4"/>
  <c r="A191" i="4"/>
  <c r="I190" i="4"/>
  <c r="H190" i="4"/>
  <c r="G190" i="4"/>
  <c r="E190" i="4"/>
  <c r="D190" i="4"/>
  <c r="C190" i="4"/>
  <c r="B190" i="4"/>
  <c r="A190" i="4"/>
  <c r="AD189" i="4"/>
  <c r="AC189" i="4"/>
  <c r="Y189" i="4"/>
  <c r="Z189" i="4" s="1"/>
  <c r="V189" i="4"/>
  <c r="U189" i="4"/>
  <c r="U188" i="4" s="1"/>
  <c r="S189" i="4"/>
  <c r="R189" i="4"/>
  <c r="Q189" i="4"/>
  <c r="P189" i="4"/>
  <c r="P188" i="4" s="1"/>
  <c r="O189" i="4"/>
  <c r="N189" i="4"/>
  <c r="M189" i="4"/>
  <c r="AB189" i="4" s="1"/>
  <c r="L189" i="4"/>
  <c r="L188" i="4" s="1"/>
  <c r="K189" i="4"/>
  <c r="J189" i="4"/>
  <c r="X189" i="4" s="1"/>
  <c r="G189" i="4"/>
  <c r="AD188" i="4"/>
  <c r="V188" i="4"/>
  <c r="R188" i="4"/>
  <c r="Q188" i="4"/>
  <c r="N188" i="4"/>
  <c r="M188" i="4"/>
  <c r="AB188" i="4" s="1"/>
  <c r="J188" i="4"/>
  <c r="G188" i="4"/>
  <c r="AD187" i="4"/>
  <c r="AC187" i="4"/>
  <c r="AB187" i="4"/>
  <c r="AA187" i="4"/>
  <c r="Z187" i="4"/>
  <c r="Y187" i="4"/>
  <c r="X187" i="4"/>
  <c r="W187" i="4"/>
  <c r="V187" i="4"/>
  <c r="G187" i="4"/>
  <c r="AD186" i="4"/>
  <c r="AC186" i="4"/>
  <c r="AB186" i="4"/>
  <c r="AA186" i="4"/>
  <c r="Y186" i="4"/>
  <c r="Z186" i="4" s="1"/>
  <c r="X186" i="4"/>
  <c r="W186" i="4"/>
  <c r="V186" i="4"/>
  <c r="G186" i="4"/>
  <c r="I185" i="4"/>
  <c r="H185" i="4"/>
  <c r="G185" i="4"/>
  <c r="E185" i="4"/>
  <c r="D185" i="4"/>
  <c r="C185" i="4"/>
  <c r="B185" i="4"/>
  <c r="A185" i="4"/>
  <c r="AB184" i="4"/>
  <c r="W184" i="4"/>
  <c r="U184" i="4"/>
  <c r="S184" i="4"/>
  <c r="R184" i="4"/>
  <c r="R183" i="4" s="1"/>
  <c r="Q184" i="4"/>
  <c r="P184" i="4"/>
  <c r="O184" i="4"/>
  <c r="N184" i="4"/>
  <c r="M184" i="4"/>
  <c r="L184" i="4"/>
  <c r="K184" i="4"/>
  <c r="J184" i="4"/>
  <c r="G184" i="4"/>
  <c r="AB183" i="4"/>
  <c r="U183" i="4"/>
  <c r="S183" i="4"/>
  <c r="S177" i="4" s="1"/>
  <c r="Q183" i="4"/>
  <c r="P183" i="4"/>
  <c r="O183" i="4"/>
  <c r="O177" i="4" s="1"/>
  <c r="M183" i="4"/>
  <c r="L183" i="4"/>
  <c r="K183" i="4"/>
  <c r="K177" i="4" s="1"/>
  <c r="G183" i="4"/>
  <c r="AD182" i="4"/>
  <c r="AC182" i="4"/>
  <c r="AB182" i="4"/>
  <c r="AA182" i="4"/>
  <c r="Y182" i="4"/>
  <c r="Z182" i="4" s="1"/>
  <c r="X182" i="4"/>
  <c r="W182" i="4"/>
  <c r="V182" i="4"/>
  <c r="G182" i="4"/>
  <c r="AD181" i="4"/>
  <c r="AC181" i="4"/>
  <c r="AB181" i="4"/>
  <c r="AA181" i="4"/>
  <c r="Y181" i="4"/>
  <c r="Z181" i="4" s="1"/>
  <c r="X181" i="4"/>
  <c r="W181" i="4"/>
  <c r="V181" i="4"/>
  <c r="G181" i="4"/>
  <c r="I180" i="4"/>
  <c r="H180" i="4"/>
  <c r="G180" i="4"/>
  <c r="E180" i="4"/>
  <c r="D180" i="4"/>
  <c r="C180" i="4"/>
  <c r="B180" i="4"/>
  <c r="A180" i="4"/>
  <c r="AD179" i="4"/>
  <c r="AC179" i="4"/>
  <c r="AA179" i="4"/>
  <c r="Y179" i="4"/>
  <c r="Z179" i="4" s="1"/>
  <c r="W179" i="4"/>
  <c r="V179" i="4"/>
  <c r="U179" i="4"/>
  <c r="U178" i="4" s="1"/>
  <c r="U177" i="4" s="1"/>
  <c r="S179" i="4"/>
  <c r="R179" i="4"/>
  <c r="Q179" i="4"/>
  <c r="P179" i="4"/>
  <c r="P178" i="4" s="1"/>
  <c r="P177" i="4" s="1"/>
  <c r="O179" i="4"/>
  <c r="N179" i="4"/>
  <c r="M179" i="4"/>
  <c r="AB179" i="4" s="1"/>
  <c r="L179" i="4"/>
  <c r="L178" i="4" s="1"/>
  <c r="L177" i="4" s="1"/>
  <c r="K179" i="4"/>
  <c r="J179" i="4"/>
  <c r="X179" i="4" s="1"/>
  <c r="G179" i="4"/>
  <c r="AD178" i="4"/>
  <c r="V178" i="4"/>
  <c r="S178" i="4"/>
  <c r="R178" i="4"/>
  <c r="Q178" i="4"/>
  <c r="Q177" i="4" s="1"/>
  <c r="O178" i="4"/>
  <c r="N178" i="4"/>
  <c r="M178" i="4"/>
  <c r="K178" i="4"/>
  <c r="J178" i="4"/>
  <c r="AC178" i="4" s="1"/>
  <c r="G178" i="4"/>
  <c r="R177" i="4"/>
  <c r="G177" i="4"/>
  <c r="AD176" i="4"/>
  <c r="AC176" i="4"/>
  <c r="AB176" i="4"/>
  <c r="AA176" i="4"/>
  <c r="Y176" i="4"/>
  <c r="Z176" i="4" s="1"/>
  <c r="X176" i="4"/>
  <c r="W176" i="4"/>
  <c r="V176" i="4"/>
  <c r="G176" i="4"/>
  <c r="I175" i="4"/>
  <c r="H175" i="4"/>
  <c r="G175" i="4"/>
  <c r="E175" i="4"/>
  <c r="D175" i="4"/>
  <c r="C175" i="4"/>
  <c r="B175" i="4"/>
  <c r="A175" i="4"/>
  <c r="I174" i="4"/>
  <c r="H174" i="4"/>
  <c r="G174" i="4"/>
  <c r="E174" i="4"/>
  <c r="D174" i="4"/>
  <c r="C174" i="4"/>
  <c r="B174" i="4"/>
  <c r="A174" i="4"/>
  <c r="I173" i="4"/>
  <c r="H173" i="4"/>
  <c r="G173" i="4"/>
  <c r="E173" i="4"/>
  <c r="D173" i="4"/>
  <c r="C173" i="4"/>
  <c r="B173" i="4"/>
  <c r="A173" i="4"/>
  <c r="I172" i="4"/>
  <c r="H172" i="4"/>
  <c r="G172" i="4"/>
  <c r="E172" i="4"/>
  <c r="D172" i="4"/>
  <c r="C172" i="4"/>
  <c r="B172" i="4"/>
  <c r="A172" i="4"/>
  <c r="AE171" i="4"/>
  <c r="R171" i="4"/>
  <c r="Q171" i="4"/>
  <c r="P171" i="4"/>
  <c r="O171" i="4"/>
  <c r="I171" i="4"/>
  <c r="H171" i="4"/>
  <c r="G171" i="4"/>
  <c r="E171" i="4"/>
  <c r="D171" i="4"/>
  <c r="C171" i="4"/>
  <c r="B171" i="4"/>
  <c r="K171" i="4" s="1"/>
  <c r="A171" i="4"/>
  <c r="AE170" i="4"/>
  <c r="U170" i="4"/>
  <c r="R170" i="4"/>
  <c r="Q170" i="4"/>
  <c r="Q166" i="4" s="1"/>
  <c r="Q165" i="4" s="1"/>
  <c r="P170" i="4"/>
  <c r="O170" i="4"/>
  <c r="M170" i="4"/>
  <c r="AB170" i="4" s="1"/>
  <c r="J170" i="4"/>
  <c r="X170" i="4" s="1"/>
  <c r="I170" i="4"/>
  <c r="H170" i="4"/>
  <c r="G170" i="4"/>
  <c r="E170" i="4"/>
  <c r="D170" i="4"/>
  <c r="C170" i="4"/>
  <c r="B170" i="4"/>
  <c r="L170" i="4" s="1"/>
  <c r="A170" i="4"/>
  <c r="I169" i="4"/>
  <c r="H169" i="4"/>
  <c r="G169" i="4"/>
  <c r="E169" i="4"/>
  <c r="D169" i="4"/>
  <c r="C169" i="4"/>
  <c r="B169" i="4"/>
  <c r="A169" i="4"/>
  <c r="I168" i="4"/>
  <c r="H168" i="4"/>
  <c r="G168" i="4"/>
  <c r="E168" i="4"/>
  <c r="D168" i="4"/>
  <c r="C168" i="4"/>
  <c r="B168" i="4"/>
  <c r="A168" i="4"/>
  <c r="AE167" i="4"/>
  <c r="R167" i="4"/>
  <c r="Q167" i="4"/>
  <c r="P167" i="4"/>
  <c r="O167" i="4"/>
  <c r="O166" i="4" s="1"/>
  <c r="O165" i="4" s="1"/>
  <c r="I167" i="4"/>
  <c r="H167" i="4"/>
  <c r="G167" i="4"/>
  <c r="E167" i="4"/>
  <c r="D167" i="4"/>
  <c r="C167" i="4"/>
  <c r="B167" i="4"/>
  <c r="K167" i="4" s="1"/>
  <c r="A167" i="4"/>
  <c r="R166" i="4"/>
  <c r="P166" i="4"/>
  <c r="G166" i="4"/>
  <c r="R165" i="4"/>
  <c r="P165" i="4"/>
  <c r="G165" i="4"/>
  <c r="I164" i="4"/>
  <c r="H164" i="4"/>
  <c r="G164" i="4"/>
  <c r="E164" i="4"/>
  <c r="D164" i="4"/>
  <c r="C164" i="4"/>
  <c r="B164" i="4"/>
  <c r="A164" i="4"/>
  <c r="I163" i="4"/>
  <c r="H163" i="4"/>
  <c r="G163" i="4"/>
  <c r="E163" i="4"/>
  <c r="D163" i="4"/>
  <c r="C163" i="4"/>
  <c r="B163" i="4"/>
  <c r="A163" i="4"/>
  <c r="I162" i="4"/>
  <c r="H162" i="4"/>
  <c r="G162" i="4"/>
  <c r="E162" i="4"/>
  <c r="D162" i="4"/>
  <c r="C162" i="4"/>
  <c r="B162" i="4"/>
  <c r="A162" i="4"/>
  <c r="I161" i="4"/>
  <c r="H161" i="4"/>
  <c r="G161" i="4"/>
  <c r="E161" i="4"/>
  <c r="D161" i="4"/>
  <c r="C161" i="4"/>
  <c r="B161" i="4"/>
  <c r="A161" i="4"/>
  <c r="I160" i="4"/>
  <c r="H160" i="4"/>
  <c r="G160" i="4"/>
  <c r="E160" i="4"/>
  <c r="D160" i="4"/>
  <c r="C160" i="4"/>
  <c r="B160" i="4"/>
  <c r="A160" i="4"/>
  <c r="I159" i="4"/>
  <c r="H159" i="4"/>
  <c r="G159" i="4"/>
  <c r="E159" i="4"/>
  <c r="D159" i="4"/>
  <c r="C159" i="4"/>
  <c r="B159" i="4"/>
  <c r="A159" i="4"/>
  <c r="I158" i="4"/>
  <c r="H158" i="4"/>
  <c r="G158" i="4"/>
  <c r="E158" i="4"/>
  <c r="D158" i="4"/>
  <c r="C158" i="4"/>
  <c r="B158" i="4"/>
  <c r="A158" i="4"/>
  <c r="I157" i="4"/>
  <c r="H157" i="4"/>
  <c r="G157" i="4"/>
  <c r="E157" i="4"/>
  <c r="D157" i="4"/>
  <c r="C157" i="4"/>
  <c r="B157" i="4"/>
  <c r="A157" i="4"/>
  <c r="I156" i="4"/>
  <c r="H156" i="4"/>
  <c r="G156" i="4"/>
  <c r="E156" i="4"/>
  <c r="D156" i="4"/>
  <c r="C156" i="4"/>
  <c r="B156" i="4"/>
  <c r="A156" i="4"/>
  <c r="AE155" i="4"/>
  <c r="R155" i="4"/>
  <c r="Q155" i="4"/>
  <c r="P155" i="4"/>
  <c r="O155" i="4"/>
  <c r="I155" i="4"/>
  <c r="H155" i="4"/>
  <c r="G155" i="4"/>
  <c r="E155" i="4"/>
  <c r="D155" i="4"/>
  <c r="C155" i="4"/>
  <c r="B155" i="4"/>
  <c r="K155" i="4" s="1"/>
  <c r="A155" i="4"/>
  <c r="AE154" i="4"/>
  <c r="R154" i="4"/>
  <c r="Q154" i="4"/>
  <c r="P154" i="4"/>
  <c r="O154" i="4"/>
  <c r="M154" i="4"/>
  <c r="AB154" i="4" s="1"/>
  <c r="I154" i="4"/>
  <c r="H154" i="4"/>
  <c r="G154" i="4"/>
  <c r="E154" i="4"/>
  <c r="D154" i="4"/>
  <c r="C154" i="4"/>
  <c r="B154" i="4"/>
  <c r="L154" i="4" s="1"/>
  <c r="A154" i="4"/>
  <c r="I153" i="4"/>
  <c r="H153" i="4"/>
  <c r="G153" i="4"/>
  <c r="E153" i="4"/>
  <c r="D153" i="4"/>
  <c r="C153" i="4"/>
  <c r="B153" i="4"/>
  <c r="A153" i="4"/>
  <c r="AE152" i="4"/>
  <c r="R152" i="4"/>
  <c r="Q152" i="4"/>
  <c r="P152" i="4"/>
  <c r="O152" i="4"/>
  <c r="I152" i="4"/>
  <c r="H152" i="4"/>
  <c r="G152" i="4"/>
  <c r="E152" i="4"/>
  <c r="D152" i="4"/>
  <c r="C152" i="4"/>
  <c r="B152" i="4"/>
  <c r="K152" i="4" s="1"/>
  <c r="A152" i="4"/>
  <c r="AE151" i="4"/>
  <c r="R151" i="4"/>
  <c r="Q151" i="4"/>
  <c r="P151" i="4"/>
  <c r="O151" i="4"/>
  <c r="M151" i="4"/>
  <c r="AB151" i="4" s="1"/>
  <c r="I151" i="4"/>
  <c r="H151" i="4"/>
  <c r="G151" i="4"/>
  <c r="E151" i="4"/>
  <c r="D151" i="4"/>
  <c r="C151" i="4"/>
  <c r="B151" i="4"/>
  <c r="L151" i="4" s="1"/>
  <c r="A151" i="4"/>
  <c r="I150" i="4"/>
  <c r="H150" i="4"/>
  <c r="G150" i="4"/>
  <c r="E150" i="4"/>
  <c r="D150" i="4"/>
  <c r="C150" i="4"/>
  <c r="B150" i="4"/>
  <c r="A150" i="4"/>
  <c r="AE149" i="4"/>
  <c r="R149" i="4"/>
  <c r="Q149" i="4"/>
  <c r="P149" i="4"/>
  <c r="O149" i="4"/>
  <c r="I149" i="4"/>
  <c r="H149" i="4"/>
  <c r="G149" i="4"/>
  <c r="E149" i="4"/>
  <c r="D149" i="4"/>
  <c r="C149" i="4"/>
  <c r="B149" i="4"/>
  <c r="K149" i="4" s="1"/>
  <c r="A149" i="4"/>
  <c r="AE148" i="4"/>
  <c r="R148" i="4"/>
  <c r="Q148" i="4"/>
  <c r="P148" i="4"/>
  <c r="O148" i="4"/>
  <c r="M148" i="4"/>
  <c r="AB148" i="4" s="1"/>
  <c r="I148" i="4"/>
  <c r="H148" i="4"/>
  <c r="G148" i="4"/>
  <c r="E148" i="4"/>
  <c r="D148" i="4"/>
  <c r="C148" i="4"/>
  <c r="B148" i="4"/>
  <c r="L148" i="4" s="1"/>
  <c r="A148" i="4"/>
  <c r="AE147" i="4"/>
  <c r="R147" i="4"/>
  <c r="Q147" i="4"/>
  <c r="P147" i="4"/>
  <c r="O147" i="4"/>
  <c r="K147" i="4"/>
  <c r="I147" i="4"/>
  <c r="H147" i="4"/>
  <c r="G147" i="4"/>
  <c r="E147" i="4"/>
  <c r="D147" i="4"/>
  <c r="C147" i="4"/>
  <c r="B147" i="4"/>
  <c r="A147" i="4"/>
  <c r="I146" i="4"/>
  <c r="H146" i="4"/>
  <c r="G146" i="4"/>
  <c r="E146" i="4"/>
  <c r="D146" i="4"/>
  <c r="C146" i="4"/>
  <c r="B146" i="4"/>
  <c r="A146" i="4"/>
  <c r="AE145" i="4"/>
  <c r="AC145" i="4"/>
  <c r="Y145" i="4"/>
  <c r="Z145" i="4" s="1"/>
  <c r="U145" i="4"/>
  <c r="R145" i="4"/>
  <c r="Q145" i="4"/>
  <c r="P145" i="4"/>
  <c r="O145" i="4"/>
  <c r="M145" i="4"/>
  <c r="AB145" i="4" s="1"/>
  <c r="J145" i="4"/>
  <c r="X145" i="4" s="1"/>
  <c r="I145" i="4"/>
  <c r="H145" i="4"/>
  <c r="G145" i="4"/>
  <c r="E145" i="4"/>
  <c r="D145" i="4"/>
  <c r="C145" i="4"/>
  <c r="B145" i="4"/>
  <c r="L145" i="4" s="1"/>
  <c r="A145" i="4"/>
  <c r="I144" i="4"/>
  <c r="H144" i="4"/>
  <c r="G144" i="4"/>
  <c r="E144" i="4"/>
  <c r="D144" i="4"/>
  <c r="C144" i="4"/>
  <c r="B144" i="4"/>
  <c r="A144" i="4"/>
  <c r="I143" i="4"/>
  <c r="H143" i="4"/>
  <c r="G143" i="4"/>
  <c r="E143" i="4"/>
  <c r="D143" i="4"/>
  <c r="C143" i="4"/>
  <c r="B143" i="4"/>
  <c r="A143" i="4"/>
  <c r="AE142" i="4"/>
  <c r="R142" i="4"/>
  <c r="Q142" i="4"/>
  <c r="P142" i="4"/>
  <c r="O142" i="4"/>
  <c r="I142" i="4"/>
  <c r="H142" i="4"/>
  <c r="G142" i="4"/>
  <c r="E142" i="4"/>
  <c r="D142" i="4"/>
  <c r="C142" i="4"/>
  <c r="B142" i="4"/>
  <c r="K142" i="4" s="1"/>
  <c r="A142" i="4"/>
  <c r="I141" i="4"/>
  <c r="H141" i="4"/>
  <c r="G141" i="4"/>
  <c r="E141" i="4"/>
  <c r="D141" i="4"/>
  <c r="C141" i="4"/>
  <c r="B141" i="4"/>
  <c r="A141" i="4"/>
  <c r="I140" i="4"/>
  <c r="H140" i="4"/>
  <c r="G140" i="4"/>
  <c r="E140" i="4"/>
  <c r="D140" i="4"/>
  <c r="C140" i="4"/>
  <c r="B140" i="4"/>
  <c r="A140" i="4"/>
  <c r="I139" i="4"/>
  <c r="H139" i="4"/>
  <c r="G139" i="4"/>
  <c r="E139" i="4"/>
  <c r="D139" i="4"/>
  <c r="C139" i="4"/>
  <c r="B139" i="4"/>
  <c r="A139" i="4"/>
  <c r="I138" i="4"/>
  <c r="H138" i="4"/>
  <c r="G138" i="4"/>
  <c r="E138" i="4"/>
  <c r="D138" i="4"/>
  <c r="C138" i="4"/>
  <c r="B138" i="4"/>
  <c r="A138" i="4"/>
  <c r="AE137" i="4"/>
  <c r="R137" i="4"/>
  <c r="Q137" i="4"/>
  <c r="P137" i="4"/>
  <c r="O137" i="4"/>
  <c r="S137" i="4" s="1"/>
  <c r="L137" i="4"/>
  <c r="I137" i="4"/>
  <c r="H137" i="4"/>
  <c r="G137" i="4"/>
  <c r="E137" i="4"/>
  <c r="D137" i="4"/>
  <c r="C137" i="4"/>
  <c r="B137" i="4"/>
  <c r="K137" i="4" s="1"/>
  <c r="A137" i="4"/>
  <c r="I136" i="4"/>
  <c r="H136" i="4"/>
  <c r="G136" i="4"/>
  <c r="E136" i="4"/>
  <c r="D136" i="4"/>
  <c r="C136" i="4"/>
  <c r="B136" i="4"/>
  <c r="A136" i="4"/>
  <c r="I135" i="4"/>
  <c r="H135" i="4"/>
  <c r="G135" i="4"/>
  <c r="E135" i="4"/>
  <c r="D135" i="4"/>
  <c r="C135" i="4"/>
  <c r="B135" i="4"/>
  <c r="A135" i="4"/>
  <c r="I134" i="4"/>
  <c r="H134" i="4"/>
  <c r="G134" i="4"/>
  <c r="E134" i="4"/>
  <c r="D134" i="4"/>
  <c r="C134" i="4"/>
  <c r="B134" i="4"/>
  <c r="A134" i="4"/>
  <c r="I133" i="4"/>
  <c r="H133" i="4"/>
  <c r="G133" i="4"/>
  <c r="E133" i="4"/>
  <c r="D133" i="4"/>
  <c r="C133" i="4"/>
  <c r="B133" i="4"/>
  <c r="A133" i="4"/>
  <c r="I132" i="4"/>
  <c r="H132" i="4"/>
  <c r="G132" i="4"/>
  <c r="E132" i="4"/>
  <c r="D132" i="4"/>
  <c r="C132" i="4"/>
  <c r="B132" i="4"/>
  <c r="A132" i="4"/>
  <c r="AE131" i="4"/>
  <c r="R131" i="4"/>
  <c r="Q131" i="4"/>
  <c r="P131" i="4"/>
  <c r="O131" i="4"/>
  <c r="N131" i="4"/>
  <c r="AD131" i="4" s="1"/>
  <c r="J131" i="4"/>
  <c r="V131" i="4" s="1"/>
  <c r="I131" i="4"/>
  <c r="H131" i="4"/>
  <c r="G131" i="4"/>
  <c r="E131" i="4"/>
  <c r="D131" i="4"/>
  <c r="C131" i="4"/>
  <c r="B131" i="4"/>
  <c r="M131" i="4" s="1"/>
  <c r="AB131" i="4" s="1"/>
  <c r="A131" i="4"/>
  <c r="I130" i="4"/>
  <c r="H130" i="4"/>
  <c r="G130" i="4"/>
  <c r="E130" i="4"/>
  <c r="D130" i="4"/>
  <c r="C130" i="4"/>
  <c r="B130" i="4"/>
  <c r="A130" i="4"/>
  <c r="I129" i="4"/>
  <c r="H129" i="4"/>
  <c r="G129" i="4"/>
  <c r="E129" i="4"/>
  <c r="D129" i="4"/>
  <c r="C129" i="4"/>
  <c r="B129" i="4"/>
  <c r="A129" i="4"/>
  <c r="I128" i="4"/>
  <c r="H128" i="4"/>
  <c r="G128" i="4"/>
  <c r="E128" i="4"/>
  <c r="D128" i="4"/>
  <c r="C128" i="4"/>
  <c r="B128" i="4"/>
  <c r="A128" i="4"/>
  <c r="AE127" i="4"/>
  <c r="R127" i="4"/>
  <c r="Q127" i="4"/>
  <c r="P127" i="4"/>
  <c r="O127" i="4"/>
  <c r="S127" i="4" s="1"/>
  <c r="T127" i="4" s="1"/>
  <c r="L127" i="4"/>
  <c r="I127" i="4"/>
  <c r="H127" i="4"/>
  <c r="G127" i="4"/>
  <c r="E127" i="4"/>
  <c r="D127" i="4"/>
  <c r="C127" i="4"/>
  <c r="B127" i="4"/>
  <c r="K127" i="4" s="1"/>
  <c r="A127" i="4"/>
  <c r="I126" i="4"/>
  <c r="H126" i="4"/>
  <c r="G126" i="4"/>
  <c r="E126" i="4"/>
  <c r="D126" i="4"/>
  <c r="C126" i="4"/>
  <c r="B126" i="4"/>
  <c r="A126" i="4"/>
  <c r="I125" i="4"/>
  <c r="H125" i="4"/>
  <c r="G125" i="4"/>
  <c r="E125" i="4"/>
  <c r="D125" i="4"/>
  <c r="C125" i="4"/>
  <c r="B125" i="4"/>
  <c r="A125" i="4"/>
  <c r="AE124" i="4"/>
  <c r="AD124" i="4"/>
  <c r="V124" i="4"/>
  <c r="R124" i="4"/>
  <c r="Q124" i="4"/>
  <c r="P124" i="4"/>
  <c r="O124" i="4"/>
  <c r="S124" i="4" s="1"/>
  <c r="N124" i="4"/>
  <c r="M124" i="4"/>
  <c r="AB124" i="4" s="1"/>
  <c r="J124" i="4"/>
  <c r="AC124" i="4" s="1"/>
  <c r="I124" i="4"/>
  <c r="H124" i="4"/>
  <c r="G124" i="4"/>
  <c r="E124" i="4"/>
  <c r="D124" i="4"/>
  <c r="C124" i="4"/>
  <c r="B124" i="4"/>
  <c r="L124" i="4" s="1"/>
  <c r="A124" i="4"/>
  <c r="I123" i="4"/>
  <c r="H123" i="4"/>
  <c r="G123" i="4"/>
  <c r="E123" i="4"/>
  <c r="D123" i="4"/>
  <c r="C123" i="4"/>
  <c r="B123" i="4"/>
  <c r="A123" i="4"/>
  <c r="AE122" i="4"/>
  <c r="R122" i="4"/>
  <c r="Q122" i="4"/>
  <c r="P122" i="4"/>
  <c r="O122" i="4"/>
  <c r="I122" i="4"/>
  <c r="H122" i="4"/>
  <c r="G122" i="4"/>
  <c r="E122" i="4"/>
  <c r="D122" i="4"/>
  <c r="C122" i="4"/>
  <c r="B122" i="4"/>
  <c r="K122" i="4" s="1"/>
  <c r="A122" i="4"/>
  <c r="I121" i="4"/>
  <c r="H121" i="4"/>
  <c r="G121" i="4"/>
  <c r="E121" i="4"/>
  <c r="D121" i="4"/>
  <c r="C121" i="4"/>
  <c r="B121" i="4"/>
  <c r="A121" i="4"/>
  <c r="I120" i="4"/>
  <c r="H120" i="4"/>
  <c r="G120" i="4"/>
  <c r="E120" i="4"/>
  <c r="D120" i="4"/>
  <c r="C120" i="4"/>
  <c r="B120" i="4"/>
  <c r="A120" i="4"/>
  <c r="AE119" i="4"/>
  <c r="AC119" i="4"/>
  <c r="Y119" i="4"/>
  <c r="Z119" i="4" s="1"/>
  <c r="U119" i="4"/>
  <c r="R119" i="4"/>
  <c r="Q119" i="4"/>
  <c r="P119" i="4"/>
  <c r="O119" i="4"/>
  <c r="N119" i="4"/>
  <c r="AD119" i="4" s="1"/>
  <c r="M119" i="4"/>
  <c r="AB119" i="4" s="1"/>
  <c r="J119" i="4"/>
  <c r="X119" i="4" s="1"/>
  <c r="I119" i="4"/>
  <c r="H119" i="4"/>
  <c r="G119" i="4"/>
  <c r="E119" i="4"/>
  <c r="D119" i="4"/>
  <c r="C119" i="4"/>
  <c r="B119" i="4"/>
  <c r="L119" i="4" s="1"/>
  <c r="A119" i="4"/>
  <c r="I118" i="4"/>
  <c r="H118" i="4"/>
  <c r="G118" i="4"/>
  <c r="E118" i="4"/>
  <c r="D118" i="4"/>
  <c r="C118" i="4"/>
  <c r="B118" i="4"/>
  <c r="A118" i="4"/>
  <c r="I117" i="4"/>
  <c r="H117" i="4"/>
  <c r="G117" i="4"/>
  <c r="E117" i="4"/>
  <c r="D117" i="4"/>
  <c r="C117" i="4"/>
  <c r="B117" i="4"/>
  <c r="A117" i="4"/>
  <c r="I116" i="4"/>
  <c r="H116" i="4"/>
  <c r="G116" i="4"/>
  <c r="E116" i="4"/>
  <c r="D116" i="4"/>
  <c r="C116" i="4"/>
  <c r="B116" i="4"/>
  <c r="A116" i="4"/>
  <c r="I115" i="4"/>
  <c r="H115" i="4"/>
  <c r="G115" i="4"/>
  <c r="E115" i="4"/>
  <c r="D115" i="4"/>
  <c r="C115" i="4"/>
  <c r="B115" i="4"/>
  <c r="A115" i="4"/>
  <c r="AE114" i="4"/>
  <c r="W114" i="4"/>
  <c r="R114" i="4"/>
  <c r="Q114" i="4"/>
  <c r="P114" i="4"/>
  <c r="O114" i="4"/>
  <c r="J114" i="4"/>
  <c r="I114" i="4"/>
  <c r="H114" i="4"/>
  <c r="G114" i="4"/>
  <c r="E114" i="4"/>
  <c r="D114" i="4"/>
  <c r="C114" i="4"/>
  <c r="B114" i="4"/>
  <c r="N114" i="4" s="1"/>
  <c r="AD114" i="4" s="1"/>
  <c r="A114" i="4"/>
  <c r="AE113" i="4"/>
  <c r="AB113" i="4"/>
  <c r="R113" i="4"/>
  <c r="Q113" i="4"/>
  <c r="P113" i="4"/>
  <c r="O113" i="4"/>
  <c r="S113" i="4" s="1"/>
  <c r="T113" i="4" s="1"/>
  <c r="M113" i="4"/>
  <c r="L113" i="4"/>
  <c r="I113" i="4"/>
  <c r="H113" i="4"/>
  <c r="G113" i="4"/>
  <c r="E113" i="4"/>
  <c r="D113" i="4"/>
  <c r="C113" i="4"/>
  <c r="B113" i="4"/>
  <c r="K113" i="4" s="1"/>
  <c r="A113" i="4"/>
  <c r="AE112" i="4"/>
  <c r="V112" i="4"/>
  <c r="R112" i="4"/>
  <c r="Q112" i="4"/>
  <c r="P112" i="4"/>
  <c r="O112" i="4"/>
  <c r="N112" i="4"/>
  <c r="AD112" i="4" s="1"/>
  <c r="J112" i="4"/>
  <c r="I112" i="4"/>
  <c r="H112" i="4"/>
  <c r="G112" i="4"/>
  <c r="E112" i="4"/>
  <c r="D112" i="4"/>
  <c r="C112" i="4"/>
  <c r="B112" i="4"/>
  <c r="M112" i="4" s="1"/>
  <c r="AB112" i="4" s="1"/>
  <c r="A112" i="4"/>
  <c r="I111" i="4"/>
  <c r="H111" i="4"/>
  <c r="G111" i="4"/>
  <c r="E111" i="4"/>
  <c r="D111" i="4"/>
  <c r="C111" i="4"/>
  <c r="B111" i="4"/>
  <c r="A111" i="4"/>
  <c r="I110" i="4"/>
  <c r="H110" i="4"/>
  <c r="G110" i="4"/>
  <c r="E110" i="4"/>
  <c r="D110" i="4"/>
  <c r="C110" i="4"/>
  <c r="B110" i="4"/>
  <c r="A110" i="4"/>
  <c r="AE109" i="4"/>
  <c r="AB109" i="4"/>
  <c r="R109" i="4"/>
  <c r="Q109" i="4"/>
  <c r="P109" i="4"/>
  <c r="O109" i="4"/>
  <c r="S109" i="4" s="1"/>
  <c r="T109" i="4" s="1"/>
  <c r="M109" i="4"/>
  <c r="L109" i="4"/>
  <c r="I109" i="4"/>
  <c r="H109" i="4"/>
  <c r="G109" i="4"/>
  <c r="E109" i="4"/>
  <c r="D109" i="4"/>
  <c r="C109" i="4"/>
  <c r="B109" i="4"/>
  <c r="K109" i="4" s="1"/>
  <c r="A109" i="4"/>
  <c r="I108" i="4"/>
  <c r="H108" i="4"/>
  <c r="G108" i="4"/>
  <c r="E108" i="4"/>
  <c r="D108" i="4"/>
  <c r="C108" i="4"/>
  <c r="B108" i="4"/>
  <c r="A108" i="4"/>
  <c r="AE107" i="4"/>
  <c r="V107" i="4"/>
  <c r="R107" i="4"/>
  <c r="Q107" i="4"/>
  <c r="P107" i="4"/>
  <c r="O107" i="4"/>
  <c r="N107" i="4"/>
  <c r="AD107" i="4" s="1"/>
  <c r="J107" i="4"/>
  <c r="I107" i="4"/>
  <c r="H107" i="4"/>
  <c r="G107" i="4"/>
  <c r="E107" i="4"/>
  <c r="D107" i="4"/>
  <c r="C107" i="4"/>
  <c r="B107" i="4"/>
  <c r="M107" i="4" s="1"/>
  <c r="AB107" i="4" s="1"/>
  <c r="A107" i="4"/>
  <c r="I106" i="4"/>
  <c r="H106" i="4"/>
  <c r="G106" i="4"/>
  <c r="E106" i="4"/>
  <c r="D106" i="4"/>
  <c r="C106" i="4"/>
  <c r="B106" i="4"/>
  <c r="A106" i="4"/>
  <c r="I105" i="4"/>
  <c r="H105" i="4"/>
  <c r="G105" i="4"/>
  <c r="E105" i="4"/>
  <c r="D105" i="4"/>
  <c r="C105" i="4"/>
  <c r="B105" i="4"/>
  <c r="A105" i="4"/>
  <c r="I104" i="4"/>
  <c r="H104" i="4"/>
  <c r="G104" i="4"/>
  <c r="E104" i="4"/>
  <c r="D104" i="4"/>
  <c r="C104" i="4"/>
  <c r="B104" i="4"/>
  <c r="A104" i="4"/>
  <c r="AE103" i="4"/>
  <c r="AB103" i="4"/>
  <c r="R103" i="4"/>
  <c r="Q103" i="4"/>
  <c r="P103" i="4"/>
  <c r="O103" i="4"/>
  <c r="S103" i="4" s="1"/>
  <c r="T103" i="4" s="1"/>
  <c r="M103" i="4"/>
  <c r="L103" i="4"/>
  <c r="I103" i="4"/>
  <c r="H103" i="4"/>
  <c r="G103" i="4"/>
  <c r="E103" i="4"/>
  <c r="D103" i="4"/>
  <c r="C103" i="4"/>
  <c r="B103" i="4"/>
  <c r="K103" i="4" s="1"/>
  <c r="A103" i="4"/>
  <c r="AE102" i="4"/>
  <c r="V102" i="4"/>
  <c r="R102" i="4"/>
  <c r="Q102" i="4"/>
  <c r="P102" i="4"/>
  <c r="O102" i="4"/>
  <c r="N102" i="4"/>
  <c r="AD102" i="4" s="1"/>
  <c r="J102" i="4"/>
  <c r="I102" i="4"/>
  <c r="H102" i="4"/>
  <c r="G102" i="4"/>
  <c r="E102" i="4"/>
  <c r="D102" i="4"/>
  <c r="C102" i="4"/>
  <c r="B102" i="4"/>
  <c r="M102" i="4" s="1"/>
  <c r="AB102" i="4" s="1"/>
  <c r="A102" i="4"/>
  <c r="I101" i="4"/>
  <c r="H101" i="4"/>
  <c r="G101" i="4"/>
  <c r="E101" i="4"/>
  <c r="D101" i="4"/>
  <c r="C101" i="4"/>
  <c r="B101" i="4"/>
  <c r="A101" i="4"/>
  <c r="AE100" i="4"/>
  <c r="AB100" i="4"/>
  <c r="R100" i="4"/>
  <c r="Q100" i="4"/>
  <c r="P100" i="4"/>
  <c r="O100" i="4"/>
  <c r="S100" i="4" s="1"/>
  <c r="T100" i="4" s="1"/>
  <c r="M100" i="4"/>
  <c r="L100" i="4"/>
  <c r="I100" i="4"/>
  <c r="H100" i="4"/>
  <c r="G100" i="4"/>
  <c r="E100" i="4"/>
  <c r="D100" i="4"/>
  <c r="C100" i="4"/>
  <c r="B100" i="4"/>
  <c r="K100" i="4" s="1"/>
  <c r="A100" i="4"/>
  <c r="AE99" i="4"/>
  <c r="V99" i="4"/>
  <c r="R99" i="4"/>
  <c r="Q99" i="4"/>
  <c r="P99" i="4"/>
  <c r="O99" i="4"/>
  <c r="N99" i="4"/>
  <c r="AD99" i="4" s="1"/>
  <c r="J99" i="4"/>
  <c r="I99" i="4"/>
  <c r="H99" i="4"/>
  <c r="G99" i="4"/>
  <c r="E99" i="4"/>
  <c r="D99" i="4"/>
  <c r="C99" i="4"/>
  <c r="B99" i="4"/>
  <c r="M99" i="4" s="1"/>
  <c r="AB99" i="4" s="1"/>
  <c r="A99" i="4"/>
  <c r="I98" i="4"/>
  <c r="H98" i="4"/>
  <c r="G98" i="4"/>
  <c r="E98" i="4"/>
  <c r="D98" i="4"/>
  <c r="C98" i="4"/>
  <c r="B98" i="4"/>
  <c r="A98" i="4"/>
  <c r="I97" i="4"/>
  <c r="H97" i="4"/>
  <c r="G97" i="4"/>
  <c r="E97" i="4"/>
  <c r="D97" i="4"/>
  <c r="C97" i="4"/>
  <c r="B97" i="4"/>
  <c r="A97" i="4"/>
  <c r="I96" i="4"/>
  <c r="H96" i="4"/>
  <c r="G96" i="4"/>
  <c r="E96" i="4"/>
  <c r="D96" i="4"/>
  <c r="C96" i="4"/>
  <c r="B96" i="4"/>
  <c r="A96" i="4"/>
  <c r="I95" i="4"/>
  <c r="H95" i="4"/>
  <c r="G95" i="4"/>
  <c r="E95" i="4"/>
  <c r="D95" i="4"/>
  <c r="C95" i="4"/>
  <c r="B95" i="4"/>
  <c r="A95" i="4"/>
  <c r="I94" i="4"/>
  <c r="H94" i="4"/>
  <c r="G94" i="4"/>
  <c r="E94" i="4"/>
  <c r="D94" i="4"/>
  <c r="C94" i="4"/>
  <c r="B94" i="4"/>
  <c r="A94" i="4"/>
  <c r="I93" i="4"/>
  <c r="H93" i="4"/>
  <c r="G93" i="4"/>
  <c r="E93" i="4"/>
  <c r="D93" i="4"/>
  <c r="C93" i="4"/>
  <c r="B93" i="4"/>
  <c r="A93" i="4"/>
  <c r="AE92" i="4"/>
  <c r="AB92" i="4"/>
  <c r="R92" i="4"/>
  <c r="Q92" i="4"/>
  <c r="P92" i="4"/>
  <c r="O92" i="4"/>
  <c r="S92" i="4" s="1"/>
  <c r="T92" i="4" s="1"/>
  <c r="M92" i="4"/>
  <c r="L92" i="4"/>
  <c r="I92" i="4"/>
  <c r="H92" i="4"/>
  <c r="G92" i="4"/>
  <c r="E92" i="4"/>
  <c r="D92" i="4"/>
  <c r="C92" i="4"/>
  <c r="B92" i="4"/>
  <c r="K92" i="4" s="1"/>
  <c r="A92" i="4"/>
  <c r="I91" i="4"/>
  <c r="H91" i="4"/>
  <c r="G91" i="4"/>
  <c r="E91" i="4"/>
  <c r="D91" i="4"/>
  <c r="C91" i="4"/>
  <c r="B91" i="4"/>
  <c r="A91" i="4"/>
  <c r="I90" i="4"/>
  <c r="H90" i="4"/>
  <c r="G90" i="4"/>
  <c r="E90" i="4"/>
  <c r="D90" i="4"/>
  <c r="C90" i="4"/>
  <c r="B90" i="4"/>
  <c r="A90" i="4"/>
  <c r="I89" i="4"/>
  <c r="H89" i="4"/>
  <c r="G89" i="4"/>
  <c r="E89" i="4"/>
  <c r="D89" i="4"/>
  <c r="C89" i="4"/>
  <c r="B89" i="4"/>
  <c r="A89" i="4"/>
  <c r="I88" i="4"/>
  <c r="H88" i="4"/>
  <c r="G88" i="4"/>
  <c r="E88" i="4"/>
  <c r="D88" i="4"/>
  <c r="C88" i="4"/>
  <c r="B88" i="4"/>
  <c r="A88" i="4"/>
  <c r="I87" i="4"/>
  <c r="H87" i="4"/>
  <c r="G87" i="4"/>
  <c r="E87" i="4"/>
  <c r="D87" i="4"/>
  <c r="C87" i="4"/>
  <c r="B87" i="4"/>
  <c r="A87" i="4"/>
  <c r="I86" i="4"/>
  <c r="H86" i="4"/>
  <c r="G86" i="4"/>
  <c r="E86" i="4"/>
  <c r="D86" i="4"/>
  <c r="C86" i="4"/>
  <c r="B86" i="4"/>
  <c r="A86" i="4"/>
  <c r="I85" i="4"/>
  <c r="H85" i="4"/>
  <c r="G85" i="4"/>
  <c r="E85" i="4"/>
  <c r="D85" i="4"/>
  <c r="C85" i="4"/>
  <c r="B85" i="4"/>
  <c r="A85" i="4"/>
  <c r="I84" i="4"/>
  <c r="H84" i="4"/>
  <c r="G84" i="4"/>
  <c r="E84" i="4"/>
  <c r="D84" i="4"/>
  <c r="C84" i="4"/>
  <c r="B84" i="4"/>
  <c r="A84" i="4"/>
  <c r="I83" i="4"/>
  <c r="H83" i="4"/>
  <c r="G83" i="4"/>
  <c r="E83" i="4"/>
  <c r="D83" i="4"/>
  <c r="C83" i="4"/>
  <c r="B83" i="4"/>
  <c r="A83" i="4"/>
  <c r="I82" i="4"/>
  <c r="H82" i="4"/>
  <c r="G82" i="4"/>
  <c r="E82" i="4"/>
  <c r="D82" i="4"/>
  <c r="C82" i="4"/>
  <c r="B82" i="4"/>
  <c r="A82" i="4"/>
  <c r="I81" i="4"/>
  <c r="H81" i="4"/>
  <c r="G81" i="4"/>
  <c r="E81" i="4"/>
  <c r="D81" i="4"/>
  <c r="C81" i="4"/>
  <c r="B81" i="4"/>
  <c r="A81" i="4"/>
  <c r="I80" i="4"/>
  <c r="H80" i="4"/>
  <c r="G80" i="4"/>
  <c r="E80" i="4"/>
  <c r="D80" i="4"/>
  <c r="C80" i="4"/>
  <c r="B80" i="4"/>
  <c r="A80" i="4"/>
  <c r="AE79" i="4"/>
  <c r="V79" i="4"/>
  <c r="R79" i="4"/>
  <c r="Q79" i="4"/>
  <c r="P79" i="4"/>
  <c r="O79" i="4"/>
  <c r="N79" i="4"/>
  <c r="AD79" i="4" s="1"/>
  <c r="J79" i="4"/>
  <c r="I79" i="4"/>
  <c r="H79" i="4"/>
  <c r="G79" i="4"/>
  <c r="E79" i="4"/>
  <c r="D79" i="4"/>
  <c r="C79" i="4"/>
  <c r="B79" i="4"/>
  <c r="M79" i="4" s="1"/>
  <c r="AB79" i="4" s="1"/>
  <c r="A79" i="4"/>
  <c r="AE78" i="4"/>
  <c r="AB78" i="4"/>
  <c r="R78" i="4"/>
  <c r="Q78" i="4"/>
  <c r="P78" i="4"/>
  <c r="O78" i="4"/>
  <c r="S78" i="4" s="1"/>
  <c r="T78" i="4" s="1"/>
  <c r="M78" i="4"/>
  <c r="L78" i="4"/>
  <c r="I78" i="4"/>
  <c r="H78" i="4"/>
  <c r="G78" i="4"/>
  <c r="E78" i="4"/>
  <c r="D78" i="4"/>
  <c r="C78" i="4"/>
  <c r="B78" i="4"/>
  <c r="K78" i="4" s="1"/>
  <c r="A78" i="4"/>
  <c r="AE77" i="4"/>
  <c r="V77" i="4"/>
  <c r="R77" i="4"/>
  <c r="Q77" i="4"/>
  <c r="P77" i="4"/>
  <c r="O77" i="4"/>
  <c r="N77" i="4"/>
  <c r="AD77" i="4" s="1"/>
  <c r="J77" i="4"/>
  <c r="I77" i="4"/>
  <c r="H77" i="4"/>
  <c r="G77" i="4"/>
  <c r="E77" i="4"/>
  <c r="D77" i="4"/>
  <c r="C77" i="4"/>
  <c r="B77" i="4"/>
  <c r="M77" i="4" s="1"/>
  <c r="AB77" i="4" s="1"/>
  <c r="A77" i="4"/>
  <c r="I76" i="4"/>
  <c r="H76" i="4"/>
  <c r="G76" i="4"/>
  <c r="E76" i="4"/>
  <c r="D76" i="4"/>
  <c r="C76" i="4"/>
  <c r="B76" i="4"/>
  <c r="A76" i="4"/>
  <c r="AE75" i="4"/>
  <c r="AB75" i="4"/>
  <c r="X75" i="4"/>
  <c r="R75" i="4"/>
  <c r="O75" i="4"/>
  <c r="S75" i="4" s="1"/>
  <c r="T75" i="4" s="1"/>
  <c r="N75" i="4"/>
  <c r="AD75" i="4" s="1"/>
  <c r="J75" i="4"/>
  <c r="I75" i="4"/>
  <c r="H75" i="4"/>
  <c r="G75" i="4"/>
  <c r="E75" i="4"/>
  <c r="D75" i="4"/>
  <c r="C75" i="4"/>
  <c r="B75" i="4"/>
  <c r="M75" i="4" s="1"/>
  <c r="A75" i="4"/>
  <c r="AE74" i="4"/>
  <c r="AB74" i="4"/>
  <c r="R74" i="4"/>
  <c r="Q74" i="4"/>
  <c r="P74" i="4"/>
  <c r="O74" i="4"/>
  <c r="S74" i="4" s="1"/>
  <c r="T74" i="4" s="1"/>
  <c r="M74" i="4"/>
  <c r="L74" i="4"/>
  <c r="I74" i="4"/>
  <c r="H74" i="4"/>
  <c r="G74" i="4"/>
  <c r="E74" i="4"/>
  <c r="D74" i="4"/>
  <c r="C74" i="4"/>
  <c r="B74" i="4"/>
  <c r="K74" i="4" s="1"/>
  <c r="A74" i="4"/>
  <c r="I73" i="4"/>
  <c r="H73" i="4"/>
  <c r="G73" i="4"/>
  <c r="E73" i="4"/>
  <c r="D73" i="4"/>
  <c r="C73" i="4"/>
  <c r="B73" i="4"/>
  <c r="A73" i="4"/>
  <c r="AE72" i="4"/>
  <c r="R72" i="4"/>
  <c r="Q72" i="4"/>
  <c r="P72" i="4"/>
  <c r="O72" i="4"/>
  <c r="N72" i="4"/>
  <c r="AD72" i="4" s="1"/>
  <c r="J72" i="4"/>
  <c r="I72" i="4"/>
  <c r="H72" i="4"/>
  <c r="G72" i="4"/>
  <c r="E72" i="4"/>
  <c r="D72" i="4"/>
  <c r="C72" i="4"/>
  <c r="B72" i="4"/>
  <c r="A72" i="4"/>
  <c r="I71" i="4"/>
  <c r="H71" i="4"/>
  <c r="G71" i="4"/>
  <c r="E71" i="4"/>
  <c r="D71" i="4"/>
  <c r="C71" i="4"/>
  <c r="B71" i="4"/>
  <c r="A71" i="4"/>
  <c r="AE70" i="4"/>
  <c r="R70" i="4"/>
  <c r="Q70" i="4"/>
  <c r="T70" i="4" s="1"/>
  <c r="P70" i="4"/>
  <c r="O70" i="4"/>
  <c r="S70" i="4" s="1"/>
  <c r="M70" i="4"/>
  <c r="AB70" i="4" s="1"/>
  <c r="L70" i="4"/>
  <c r="I70" i="4"/>
  <c r="H70" i="4"/>
  <c r="G70" i="4"/>
  <c r="E70" i="4"/>
  <c r="D70" i="4"/>
  <c r="C70" i="4"/>
  <c r="B70" i="4"/>
  <c r="K70" i="4" s="1"/>
  <c r="A70" i="4"/>
  <c r="AE69" i="4"/>
  <c r="R69" i="4"/>
  <c r="Q69" i="4"/>
  <c r="P69" i="4"/>
  <c r="O69" i="4"/>
  <c r="S69" i="4" s="1"/>
  <c r="N69" i="4"/>
  <c r="AD69" i="4" s="1"/>
  <c r="I69" i="4"/>
  <c r="H69" i="4"/>
  <c r="G69" i="4"/>
  <c r="E69" i="4"/>
  <c r="D69" i="4"/>
  <c r="C69" i="4"/>
  <c r="B69" i="4"/>
  <c r="J69" i="4" s="1"/>
  <c r="A69" i="4"/>
  <c r="I68" i="4"/>
  <c r="H68" i="4"/>
  <c r="G68" i="4"/>
  <c r="E68" i="4"/>
  <c r="D68" i="4"/>
  <c r="C68" i="4"/>
  <c r="B68" i="4"/>
  <c r="A68" i="4"/>
  <c r="I67" i="4"/>
  <c r="H67" i="4"/>
  <c r="G67" i="4"/>
  <c r="E67" i="4"/>
  <c r="D67" i="4"/>
  <c r="C67" i="4"/>
  <c r="B67" i="4"/>
  <c r="A67" i="4"/>
  <c r="AE66" i="4"/>
  <c r="AB66" i="4"/>
  <c r="R66" i="4"/>
  <c r="Q66" i="4"/>
  <c r="Q36" i="4" s="1"/>
  <c r="P66" i="4"/>
  <c r="O66" i="4"/>
  <c r="S66" i="4" s="1"/>
  <c r="M66" i="4"/>
  <c r="L66" i="4"/>
  <c r="I66" i="4"/>
  <c r="H66" i="4"/>
  <c r="G66" i="4"/>
  <c r="E66" i="4"/>
  <c r="D66" i="4"/>
  <c r="C66" i="4"/>
  <c r="B66" i="4"/>
  <c r="K66" i="4" s="1"/>
  <c r="A66" i="4"/>
  <c r="I65" i="4"/>
  <c r="H65" i="4"/>
  <c r="G65" i="4"/>
  <c r="E65" i="4"/>
  <c r="D65" i="4"/>
  <c r="C65" i="4"/>
  <c r="B65" i="4"/>
  <c r="A65" i="4"/>
  <c r="I64" i="4"/>
  <c r="H64" i="4"/>
  <c r="G64" i="4"/>
  <c r="E64" i="4"/>
  <c r="D64" i="4"/>
  <c r="C64" i="4"/>
  <c r="B64" i="4"/>
  <c r="A64" i="4"/>
  <c r="I63" i="4"/>
  <c r="H63" i="4"/>
  <c r="G63" i="4"/>
  <c r="E63" i="4"/>
  <c r="D63" i="4"/>
  <c r="C63" i="4"/>
  <c r="B63" i="4"/>
  <c r="A63" i="4"/>
  <c r="AE62" i="4"/>
  <c r="R62" i="4"/>
  <c r="Q62" i="4"/>
  <c r="P62" i="4"/>
  <c r="O62" i="4"/>
  <c r="N62" i="4"/>
  <c r="I62" i="4"/>
  <c r="H62" i="4"/>
  <c r="G62" i="4"/>
  <c r="E62" i="4"/>
  <c r="D62" i="4"/>
  <c r="C62" i="4"/>
  <c r="B62" i="4"/>
  <c r="J62" i="4" s="1"/>
  <c r="A62" i="4"/>
  <c r="I61" i="4"/>
  <c r="H61" i="4"/>
  <c r="G61" i="4"/>
  <c r="E61" i="4"/>
  <c r="D61" i="4"/>
  <c r="C61" i="4"/>
  <c r="B61" i="4"/>
  <c r="A61" i="4"/>
  <c r="I60" i="4"/>
  <c r="H60" i="4"/>
  <c r="G60" i="4"/>
  <c r="E60" i="4"/>
  <c r="D60" i="4"/>
  <c r="C60" i="4"/>
  <c r="B60" i="4"/>
  <c r="A60" i="4"/>
  <c r="AE59" i="4"/>
  <c r="AB59" i="4"/>
  <c r="R59" i="4"/>
  <c r="Q59" i="4"/>
  <c r="P59" i="4"/>
  <c r="O59" i="4"/>
  <c r="S59" i="4" s="1"/>
  <c r="T59" i="4" s="1"/>
  <c r="M59" i="4"/>
  <c r="L59" i="4"/>
  <c r="I59" i="4"/>
  <c r="H59" i="4"/>
  <c r="G59" i="4"/>
  <c r="E59" i="4"/>
  <c r="D59" i="4"/>
  <c r="C59" i="4"/>
  <c r="B59" i="4"/>
  <c r="K59" i="4" s="1"/>
  <c r="A59" i="4"/>
  <c r="I58" i="4"/>
  <c r="H58" i="4"/>
  <c r="G58" i="4"/>
  <c r="E58" i="4"/>
  <c r="D58" i="4"/>
  <c r="C58" i="4"/>
  <c r="B58" i="4"/>
  <c r="A58" i="4"/>
  <c r="I57" i="4"/>
  <c r="H57" i="4"/>
  <c r="G57" i="4"/>
  <c r="E57" i="4"/>
  <c r="D57" i="4"/>
  <c r="C57" i="4"/>
  <c r="B57" i="4"/>
  <c r="A57" i="4"/>
  <c r="AE56" i="4"/>
  <c r="R56" i="4"/>
  <c r="Q56" i="4"/>
  <c r="P56" i="4"/>
  <c r="O56" i="4"/>
  <c r="S56" i="4" s="1"/>
  <c r="L56" i="4"/>
  <c r="I56" i="4"/>
  <c r="H56" i="4"/>
  <c r="G56" i="4"/>
  <c r="E56" i="4"/>
  <c r="D56" i="4"/>
  <c r="C56" i="4"/>
  <c r="B56" i="4"/>
  <c r="K56" i="4" s="1"/>
  <c r="A56" i="4"/>
  <c r="I55" i="4"/>
  <c r="H55" i="4"/>
  <c r="G55" i="4"/>
  <c r="E55" i="4"/>
  <c r="D55" i="4"/>
  <c r="C55" i="4"/>
  <c r="B55" i="4"/>
  <c r="A55" i="4"/>
  <c r="I54" i="4"/>
  <c r="H54" i="4"/>
  <c r="G54" i="4"/>
  <c r="E54" i="4"/>
  <c r="D54" i="4"/>
  <c r="C54" i="4"/>
  <c r="B54" i="4"/>
  <c r="A54" i="4"/>
  <c r="I53" i="4"/>
  <c r="H53" i="4"/>
  <c r="G53" i="4"/>
  <c r="E53" i="4"/>
  <c r="D53" i="4"/>
  <c r="C53" i="4"/>
  <c r="B53" i="4"/>
  <c r="A53" i="4"/>
  <c r="I52" i="4"/>
  <c r="H52" i="4"/>
  <c r="G52" i="4"/>
  <c r="E52" i="4"/>
  <c r="D52" i="4"/>
  <c r="C52" i="4"/>
  <c r="B52" i="4"/>
  <c r="A52" i="4"/>
  <c r="I51" i="4"/>
  <c r="H51" i="4"/>
  <c r="G51" i="4"/>
  <c r="E51" i="4"/>
  <c r="D51" i="4"/>
  <c r="C51" i="4"/>
  <c r="B51" i="4"/>
  <c r="A51" i="4"/>
  <c r="AE50" i="4"/>
  <c r="R50" i="4"/>
  <c r="Q50" i="4"/>
  <c r="Y50" i="4" s="1"/>
  <c r="Z50" i="4" s="1"/>
  <c r="P50" i="4"/>
  <c r="O50" i="4"/>
  <c r="S50" i="4" s="1"/>
  <c r="N50" i="4"/>
  <c r="AD50" i="4" s="1"/>
  <c r="M50" i="4"/>
  <c r="AB50" i="4" s="1"/>
  <c r="L50" i="4"/>
  <c r="J50" i="4"/>
  <c r="AC50" i="4" s="1"/>
  <c r="I50" i="4"/>
  <c r="H50" i="4"/>
  <c r="G50" i="4"/>
  <c r="E50" i="4"/>
  <c r="D50" i="4"/>
  <c r="C50" i="4"/>
  <c r="B50" i="4"/>
  <c r="K50" i="4" s="1"/>
  <c r="A50" i="4"/>
  <c r="I49" i="4"/>
  <c r="H49" i="4"/>
  <c r="G49" i="4"/>
  <c r="E49" i="4"/>
  <c r="D49" i="4"/>
  <c r="C49" i="4"/>
  <c r="B49" i="4"/>
  <c r="A49" i="4"/>
  <c r="I48" i="4"/>
  <c r="H48" i="4"/>
  <c r="G48" i="4"/>
  <c r="E48" i="4"/>
  <c r="D48" i="4"/>
  <c r="C48" i="4"/>
  <c r="B48" i="4"/>
  <c r="A48" i="4"/>
  <c r="I47" i="4"/>
  <c r="H47" i="4"/>
  <c r="G47" i="4"/>
  <c r="E47" i="4"/>
  <c r="D47" i="4"/>
  <c r="C47" i="4"/>
  <c r="B47" i="4"/>
  <c r="A47" i="4"/>
  <c r="I46" i="4"/>
  <c r="H46" i="4"/>
  <c r="G46" i="4"/>
  <c r="E46" i="4"/>
  <c r="D46" i="4"/>
  <c r="C46" i="4"/>
  <c r="B46" i="4"/>
  <c r="A46" i="4"/>
  <c r="I45" i="4"/>
  <c r="H45" i="4"/>
  <c r="G45" i="4"/>
  <c r="E45" i="4"/>
  <c r="D45" i="4"/>
  <c r="C45" i="4"/>
  <c r="B45" i="4"/>
  <c r="A45" i="4"/>
  <c r="I44" i="4"/>
  <c r="H44" i="4"/>
  <c r="G44" i="4"/>
  <c r="E44" i="4"/>
  <c r="D44" i="4"/>
  <c r="C44" i="4"/>
  <c r="B44" i="4"/>
  <c r="A44" i="4"/>
  <c r="I43" i="4"/>
  <c r="H43" i="4"/>
  <c r="G43" i="4"/>
  <c r="E43" i="4"/>
  <c r="D43" i="4"/>
  <c r="C43" i="4"/>
  <c r="B43" i="4"/>
  <c r="A43" i="4"/>
  <c r="AE42" i="4"/>
  <c r="R42" i="4"/>
  <c r="Q42" i="4"/>
  <c r="P42" i="4"/>
  <c r="O42" i="4"/>
  <c r="S42" i="4" s="1"/>
  <c r="T42" i="4" s="1"/>
  <c r="L42" i="4"/>
  <c r="I42" i="4"/>
  <c r="H42" i="4"/>
  <c r="G42" i="4"/>
  <c r="E42" i="4"/>
  <c r="D42" i="4"/>
  <c r="C42" i="4"/>
  <c r="B42" i="4"/>
  <c r="K42" i="4" s="1"/>
  <c r="A42" i="4"/>
  <c r="AE41" i="4"/>
  <c r="R41" i="4"/>
  <c r="Q41" i="4"/>
  <c r="Y41" i="4" s="1"/>
  <c r="Z41" i="4" s="1"/>
  <c r="P41" i="4"/>
  <c r="O41" i="4"/>
  <c r="S41" i="4" s="1"/>
  <c r="N41" i="4"/>
  <c r="AD41" i="4" s="1"/>
  <c r="M41" i="4"/>
  <c r="AB41" i="4" s="1"/>
  <c r="L41" i="4"/>
  <c r="J41" i="4"/>
  <c r="AC41" i="4" s="1"/>
  <c r="I41" i="4"/>
  <c r="H41" i="4"/>
  <c r="G41" i="4"/>
  <c r="E41" i="4"/>
  <c r="D41" i="4"/>
  <c r="C41" i="4"/>
  <c r="B41" i="4"/>
  <c r="K41" i="4" s="1"/>
  <c r="A41" i="4"/>
  <c r="AE40" i="4"/>
  <c r="R40" i="4"/>
  <c r="Q40" i="4"/>
  <c r="P40" i="4"/>
  <c r="P36" i="4" s="1"/>
  <c r="O40" i="4"/>
  <c r="S40" i="4" s="1"/>
  <c r="T40" i="4" s="1"/>
  <c r="L40" i="4"/>
  <c r="I40" i="4"/>
  <c r="H40" i="4"/>
  <c r="G40" i="4"/>
  <c r="E40" i="4"/>
  <c r="D40" i="4"/>
  <c r="C40" i="4"/>
  <c r="B40" i="4"/>
  <c r="K40" i="4" s="1"/>
  <c r="A40" i="4"/>
  <c r="I39" i="4"/>
  <c r="H39" i="4"/>
  <c r="G39" i="4"/>
  <c r="E39" i="4"/>
  <c r="D39" i="4"/>
  <c r="C39" i="4"/>
  <c r="B39" i="4"/>
  <c r="A39" i="4"/>
  <c r="AE38" i="4"/>
  <c r="I38" i="4"/>
  <c r="H38" i="4"/>
  <c r="G38" i="4"/>
  <c r="E38" i="4"/>
  <c r="D38" i="4"/>
  <c r="C38" i="4"/>
  <c r="B38" i="4"/>
  <c r="A38" i="4"/>
  <c r="AE37" i="4"/>
  <c r="R37" i="4"/>
  <c r="Q37" i="4"/>
  <c r="P37" i="4"/>
  <c r="O37" i="4"/>
  <c r="S37" i="4" s="1"/>
  <c r="I37" i="4"/>
  <c r="H37" i="4"/>
  <c r="G37" i="4"/>
  <c r="E37" i="4"/>
  <c r="D37" i="4"/>
  <c r="C37" i="4"/>
  <c r="B37" i="4"/>
  <c r="K37" i="4" s="1"/>
  <c r="A37" i="4"/>
  <c r="R36" i="4"/>
  <c r="G36" i="4"/>
  <c r="I35" i="4"/>
  <c r="H35" i="4"/>
  <c r="G35" i="4"/>
  <c r="E35" i="4"/>
  <c r="I34" i="4"/>
  <c r="H34" i="4"/>
  <c r="G34" i="4"/>
  <c r="E34" i="4"/>
  <c r="AE33" i="4"/>
  <c r="R33" i="4"/>
  <c r="Q33" i="4"/>
  <c r="Y33" i="4" s="1"/>
  <c r="Z33" i="4" s="1"/>
  <c r="P33" i="4"/>
  <c r="P29" i="4" s="1"/>
  <c r="P28" i="4" s="1"/>
  <c r="P21" i="4" s="1"/>
  <c r="O33" i="4"/>
  <c r="S33" i="4" s="1"/>
  <c r="M33" i="4"/>
  <c r="L33" i="4"/>
  <c r="I33" i="4"/>
  <c r="H33" i="4"/>
  <c r="G33" i="4"/>
  <c r="E33" i="4"/>
  <c r="D33" i="4"/>
  <c r="C33" i="4"/>
  <c r="B33" i="4"/>
  <c r="K33" i="4" s="1"/>
  <c r="A33" i="4"/>
  <c r="I32" i="4"/>
  <c r="H32" i="4"/>
  <c r="G32" i="4"/>
  <c r="E32" i="4"/>
  <c r="I31" i="4"/>
  <c r="H31" i="4"/>
  <c r="G31" i="4"/>
  <c r="E31" i="4"/>
  <c r="AE30" i="4"/>
  <c r="R30" i="4"/>
  <c r="Q30" i="4"/>
  <c r="P30" i="4"/>
  <c r="O30" i="4"/>
  <c r="S30" i="4" s="1"/>
  <c r="N30" i="4"/>
  <c r="M30" i="4"/>
  <c r="J30" i="4"/>
  <c r="AA30" i="4" s="1"/>
  <c r="I30" i="4"/>
  <c r="H30" i="4"/>
  <c r="G30" i="4"/>
  <c r="E30" i="4"/>
  <c r="D30" i="4"/>
  <c r="D20" i="4" s="1"/>
  <c r="C30" i="4"/>
  <c r="B30" i="4"/>
  <c r="L30" i="4" s="1"/>
  <c r="A30" i="4"/>
  <c r="R29" i="4"/>
  <c r="R28" i="4" s="1"/>
  <c r="G29" i="4"/>
  <c r="G28" i="4"/>
  <c r="G27" i="4"/>
  <c r="R26" i="4"/>
  <c r="G26" i="4"/>
  <c r="AD25" i="4"/>
  <c r="AC25" i="4"/>
  <c r="Z25" i="4"/>
  <c r="Y25" i="4"/>
  <c r="U25" i="4"/>
  <c r="S25" i="4"/>
  <c r="R25" i="4"/>
  <c r="Q25" i="4"/>
  <c r="P25" i="4"/>
  <c r="O25" i="4"/>
  <c r="N25" i="4"/>
  <c r="M25" i="4"/>
  <c r="AB25" i="4" s="1"/>
  <c r="L25" i="4"/>
  <c r="K25" i="4"/>
  <c r="J25" i="4"/>
  <c r="X25" i="4" s="1"/>
  <c r="G25" i="4"/>
  <c r="R24" i="4"/>
  <c r="P24" i="4"/>
  <c r="G24" i="4"/>
  <c r="U23" i="4"/>
  <c r="S23" i="4"/>
  <c r="R23" i="4"/>
  <c r="Q23" i="4"/>
  <c r="P23" i="4"/>
  <c r="O23" i="4"/>
  <c r="M23" i="4"/>
  <c r="AB23" i="4" s="1"/>
  <c r="L23" i="4"/>
  <c r="K23" i="4"/>
  <c r="G23" i="4"/>
  <c r="G22" i="4"/>
  <c r="G21" i="4"/>
  <c r="Y19" i="4"/>
  <c r="R19" i="4"/>
  <c r="AA19" i="4" s="1"/>
  <c r="Q19" i="4"/>
  <c r="O19" i="4"/>
  <c r="M19" i="4"/>
  <c r="L19" i="4"/>
  <c r="J19" i="4"/>
  <c r="B18" i="4"/>
  <c r="R17" i="4"/>
  <c r="S17" i="4" s="1"/>
  <c r="U17" i="4" s="1"/>
  <c r="V17" i="4" s="1"/>
  <c r="W17" i="4" s="1"/>
  <c r="X17" i="4" s="1"/>
  <c r="Y17" i="4" s="1"/>
  <c r="Z17" i="4" s="1"/>
  <c r="AA17" i="4" s="1"/>
  <c r="AB17" i="4" s="1"/>
  <c r="AC17" i="4" s="1"/>
  <c r="AD17" i="4" s="1"/>
  <c r="AE17" i="4" s="1"/>
  <c r="N17" i="4"/>
  <c r="O17" i="4" s="1"/>
  <c r="P17" i="4" s="1"/>
  <c r="Q17" i="4" s="1"/>
  <c r="M17" i="4"/>
  <c r="L17" i="4"/>
  <c r="K17" i="4"/>
  <c r="I17" i="4"/>
  <c r="U62" i="4" l="1"/>
  <c r="V62" i="4" s="1"/>
  <c r="X62" i="4"/>
  <c r="W62" i="4"/>
  <c r="AB30" i="4"/>
  <c r="Y30" i="4"/>
  <c r="K166" i="4"/>
  <c r="K165" i="4" s="1"/>
  <c r="R21" i="4"/>
  <c r="AB19" i="4"/>
  <c r="AC69" i="4"/>
  <c r="Y69" i="4"/>
  <c r="Z69" i="4" s="1"/>
  <c r="U69" i="4"/>
  <c r="X69" i="4"/>
  <c r="AA69" i="4"/>
  <c r="W69" i="4"/>
  <c r="V69" i="4"/>
  <c r="W30" i="4"/>
  <c r="O29" i="4"/>
  <c r="O28" i="4" s="1"/>
  <c r="T30" i="4"/>
  <c r="X30" i="4"/>
  <c r="J33" i="4"/>
  <c r="N33" i="4"/>
  <c r="O36" i="4"/>
  <c r="L37" i="4"/>
  <c r="T37" i="4"/>
  <c r="M40" i="4"/>
  <c r="AB40" i="4" s="1"/>
  <c r="W41" i="4"/>
  <c r="AA41" i="4"/>
  <c r="M42" i="4"/>
  <c r="AB42" i="4" s="1"/>
  <c r="W50" i="4"/>
  <c r="AA50" i="4"/>
  <c r="M56" i="4"/>
  <c r="AB56" i="4" s="1"/>
  <c r="S62" i="4"/>
  <c r="AC62" i="4" s="1"/>
  <c r="AD62" i="4" s="1"/>
  <c r="M72" i="4"/>
  <c r="AB72" i="4" s="1"/>
  <c r="L72" i="4"/>
  <c r="K72" i="4"/>
  <c r="Y114" i="4"/>
  <c r="Z114" i="4" s="1"/>
  <c r="M177" i="4"/>
  <c r="AB177" i="4" s="1"/>
  <c r="AB178" i="4"/>
  <c r="T208" i="4"/>
  <c r="AC209" i="4"/>
  <c r="U209" i="4"/>
  <c r="V209" i="4" s="1"/>
  <c r="X209" i="4"/>
  <c r="AA209" i="4"/>
  <c r="W209" i="4"/>
  <c r="N213" i="4"/>
  <c r="AD213" i="4" s="1"/>
  <c r="J213" i="4"/>
  <c r="M213" i="4"/>
  <c r="L213" i="4"/>
  <c r="O203" i="4"/>
  <c r="S213" i="4"/>
  <c r="T213" i="4" s="1"/>
  <c r="T226" i="4"/>
  <c r="AC227" i="4"/>
  <c r="U227" i="4"/>
  <c r="V227" i="4" s="1"/>
  <c r="X227" i="4"/>
  <c r="AA227" i="4"/>
  <c r="W227" i="4"/>
  <c r="Y234" i="4"/>
  <c r="Z234" i="4" s="1"/>
  <c r="S235" i="4"/>
  <c r="AC235" i="4" s="1"/>
  <c r="O239" i="4"/>
  <c r="S241" i="4"/>
  <c r="AC248" i="4"/>
  <c r="U250" i="4"/>
  <c r="V250" i="4" s="1"/>
  <c r="X250" i="4"/>
  <c r="W250" i="4"/>
  <c r="V264" i="4"/>
  <c r="T69" i="4"/>
  <c r="AC72" i="4"/>
  <c r="Y72" i="4"/>
  <c r="Z72" i="4" s="1"/>
  <c r="U72" i="4"/>
  <c r="X72" i="4"/>
  <c r="AA72" i="4"/>
  <c r="W72" i="4"/>
  <c r="V72" i="4"/>
  <c r="N19" i="4"/>
  <c r="U19" i="4"/>
  <c r="U30" i="4"/>
  <c r="AC30" i="4"/>
  <c r="M37" i="4"/>
  <c r="J40" i="4"/>
  <c r="N40" i="4"/>
  <c r="AD40" i="4" s="1"/>
  <c r="T41" i="4"/>
  <c r="X41" i="4"/>
  <c r="J42" i="4"/>
  <c r="N42" i="4"/>
  <c r="AD42" i="4" s="1"/>
  <c r="T50" i="4"/>
  <c r="X50" i="4"/>
  <c r="J56" i="4"/>
  <c r="N56" i="4"/>
  <c r="AD56" i="4" s="1"/>
  <c r="T66" i="4"/>
  <c r="M69" i="4"/>
  <c r="AB69" i="4" s="1"/>
  <c r="L69" i="4"/>
  <c r="K69" i="4"/>
  <c r="AA75" i="4"/>
  <c r="W75" i="4"/>
  <c r="V75" i="4"/>
  <c r="AC75" i="4"/>
  <c r="Y75" i="4"/>
  <c r="Z75" i="4" s="1"/>
  <c r="U75" i="4"/>
  <c r="AC77" i="4"/>
  <c r="Y77" i="4"/>
  <c r="Z77" i="4" s="1"/>
  <c r="U77" i="4"/>
  <c r="X77" i="4"/>
  <c r="AA77" i="4"/>
  <c r="W77" i="4"/>
  <c r="AC79" i="4"/>
  <c r="Y79" i="4"/>
  <c r="Z79" i="4" s="1"/>
  <c r="U79" i="4"/>
  <c r="X79" i="4"/>
  <c r="AA79" i="4"/>
  <c r="W79" i="4"/>
  <c r="AC99" i="4"/>
  <c r="Y99" i="4"/>
  <c r="Z99" i="4" s="1"/>
  <c r="U99" i="4"/>
  <c r="X99" i="4"/>
  <c r="AA99" i="4"/>
  <c r="W99" i="4"/>
  <c r="AC102" i="4"/>
  <c r="Y102" i="4"/>
  <c r="Z102" i="4" s="1"/>
  <c r="U102" i="4"/>
  <c r="X102" i="4"/>
  <c r="AA102" i="4"/>
  <c r="W102" i="4"/>
  <c r="AC107" i="4"/>
  <c r="Y107" i="4"/>
  <c r="Z107" i="4" s="1"/>
  <c r="U107" i="4"/>
  <c r="X107" i="4"/>
  <c r="AA107" i="4"/>
  <c r="W107" i="4"/>
  <c r="AC112" i="4"/>
  <c r="Y112" i="4"/>
  <c r="Z112" i="4" s="1"/>
  <c r="U112" i="4"/>
  <c r="X112" i="4"/>
  <c r="AA112" i="4"/>
  <c r="W112" i="4"/>
  <c r="V114" i="4"/>
  <c r="AC114" i="4"/>
  <c r="U114" i="4"/>
  <c r="X114" i="4"/>
  <c r="N147" i="4"/>
  <c r="AD147" i="4" s="1"/>
  <c r="J147" i="4"/>
  <c r="M147" i="4"/>
  <c r="AB147" i="4" s="1"/>
  <c r="L147" i="4"/>
  <c r="T147" i="4"/>
  <c r="S147" i="4"/>
  <c r="N152" i="4"/>
  <c r="AD152" i="4" s="1"/>
  <c r="J152" i="4"/>
  <c r="M152" i="4"/>
  <c r="AB152" i="4" s="1"/>
  <c r="L152" i="4"/>
  <c r="T152" i="4"/>
  <c r="S152" i="4"/>
  <c r="V184" i="4"/>
  <c r="J183" i="4"/>
  <c r="AC184" i="4"/>
  <c r="Y184" i="4"/>
  <c r="Z184" i="4" s="1"/>
  <c r="X184" i="4"/>
  <c r="AD184" i="4"/>
  <c r="N183" i="4"/>
  <c r="AA184" i="4"/>
  <c r="S188" i="4"/>
  <c r="AC188" i="4" s="1"/>
  <c r="AC194" i="4"/>
  <c r="AB209" i="4"/>
  <c r="R202" i="4"/>
  <c r="N215" i="4"/>
  <c r="AD215" i="4" s="1"/>
  <c r="J215" i="4"/>
  <c r="M215" i="4"/>
  <c r="AB215" i="4" s="1"/>
  <c r="L215" i="4"/>
  <c r="L203" i="4" s="1"/>
  <c r="S215" i="4"/>
  <c r="T215" i="4" s="1"/>
  <c r="AB227" i="4"/>
  <c r="Y227" i="4"/>
  <c r="Z227" i="4" s="1"/>
  <c r="N230" i="4"/>
  <c r="AD230" i="4" s="1"/>
  <c r="M230" i="4"/>
  <c r="L230" i="4"/>
  <c r="Y230" i="4" s="1"/>
  <c r="Z230" i="4" s="1"/>
  <c r="S230" i="4"/>
  <c r="U232" i="4"/>
  <c r="V232" i="4" s="1"/>
  <c r="X232" i="4"/>
  <c r="AA232" i="4"/>
  <c r="W232" i="4"/>
  <c r="Y236" i="4"/>
  <c r="Z236" i="4" s="1"/>
  <c r="Q29" i="4"/>
  <c r="Q28" i="4" s="1"/>
  <c r="V30" i="4"/>
  <c r="T33" i="4"/>
  <c r="J37" i="4"/>
  <c r="N37" i="4"/>
  <c r="U41" i="4"/>
  <c r="V41" i="4" s="1"/>
  <c r="U50" i="4"/>
  <c r="V50" i="4" s="1"/>
  <c r="M62" i="4"/>
  <c r="AB62" i="4" s="1"/>
  <c r="L62" i="4"/>
  <c r="Y62" i="4" s="1"/>
  <c r="Z62" i="4" s="1"/>
  <c r="K62" i="4"/>
  <c r="T72" i="4"/>
  <c r="S72" i="4"/>
  <c r="T114" i="4"/>
  <c r="S114" i="4"/>
  <c r="N122" i="4"/>
  <c r="AD122" i="4" s="1"/>
  <c r="J122" i="4"/>
  <c r="M122" i="4"/>
  <c r="AB122" i="4" s="1"/>
  <c r="L122" i="4"/>
  <c r="T122" i="4"/>
  <c r="S122" i="4"/>
  <c r="AC131" i="4"/>
  <c r="Y131" i="4"/>
  <c r="Z131" i="4" s="1"/>
  <c r="U131" i="4"/>
  <c r="X131" i="4"/>
  <c r="AA131" i="4"/>
  <c r="W131" i="4"/>
  <c r="N142" i="4"/>
  <c r="AD142" i="4" s="1"/>
  <c r="J142" i="4"/>
  <c r="M142" i="4"/>
  <c r="AB142" i="4" s="1"/>
  <c r="L142" i="4"/>
  <c r="T142" i="4"/>
  <c r="S142" i="4"/>
  <c r="Y170" i="4"/>
  <c r="Z170" i="4" s="1"/>
  <c r="N171" i="4"/>
  <c r="AD171" i="4" s="1"/>
  <c r="J171" i="4"/>
  <c r="M171" i="4"/>
  <c r="AB171" i="4" s="1"/>
  <c r="L171" i="4"/>
  <c r="S171" i="4"/>
  <c r="T171" i="4" s="1"/>
  <c r="P202" i="4"/>
  <c r="Y208" i="4"/>
  <c r="Z208" i="4" s="1"/>
  <c r="Y213" i="4"/>
  <c r="Z213" i="4" s="1"/>
  <c r="T214" i="4"/>
  <c r="Q203" i="4"/>
  <c r="Y226" i="4"/>
  <c r="Z226" i="4" s="1"/>
  <c r="R225" i="4"/>
  <c r="T229" i="4"/>
  <c r="Q225" i="4"/>
  <c r="AB232" i="4"/>
  <c r="Y232" i="4"/>
  <c r="Z232" i="4" s="1"/>
  <c r="Y233" i="4"/>
  <c r="Z233" i="4" s="1"/>
  <c r="J234" i="4"/>
  <c r="N234" i="4"/>
  <c r="AD234" i="4" s="1"/>
  <c r="M234" i="4"/>
  <c r="AB234" i="4" s="1"/>
  <c r="V235" i="4"/>
  <c r="U235" i="4"/>
  <c r="X235" i="4"/>
  <c r="Y235" i="4"/>
  <c r="Z235" i="4" s="1"/>
  <c r="AA235" i="4"/>
  <c r="T102" i="4"/>
  <c r="T112" i="4"/>
  <c r="N149" i="4"/>
  <c r="AD149" i="4" s="1"/>
  <c r="J149" i="4"/>
  <c r="M149" i="4"/>
  <c r="AB149" i="4" s="1"/>
  <c r="L149" i="4"/>
  <c r="S149" i="4"/>
  <c r="T149" i="4" s="1"/>
  <c r="N155" i="4"/>
  <c r="AD155" i="4" s="1"/>
  <c r="J155" i="4"/>
  <c r="M155" i="4"/>
  <c r="AB155" i="4" s="1"/>
  <c r="L155" i="4"/>
  <c r="S155" i="4"/>
  <c r="T155" i="4" s="1"/>
  <c r="N167" i="4"/>
  <c r="J167" i="4"/>
  <c r="M167" i="4"/>
  <c r="L167" i="4"/>
  <c r="S167" i="4"/>
  <c r="S166" i="4" s="1"/>
  <c r="S165" i="4" s="1"/>
  <c r="T227" i="4"/>
  <c r="V260" i="4"/>
  <c r="M245" i="4"/>
  <c r="L245" i="4"/>
  <c r="K245" i="4"/>
  <c r="K240" i="4" s="1"/>
  <c r="Y245" i="4"/>
  <c r="Z245" i="4" s="1"/>
  <c r="S247" i="4"/>
  <c r="T247" i="4" s="1"/>
  <c r="S253" i="4"/>
  <c r="T253" i="4" s="1"/>
  <c r="V255" i="4"/>
  <c r="U255" i="4"/>
  <c r="Y255" i="4"/>
  <c r="Z255" i="4" s="1"/>
  <c r="W255" i="4"/>
  <c r="AB262" i="4"/>
  <c r="AB275" i="4"/>
  <c r="AB277" i="4"/>
  <c r="T293" i="4"/>
  <c r="K75" i="4"/>
  <c r="K77" i="4"/>
  <c r="S77" i="4"/>
  <c r="T77" i="4" s="1"/>
  <c r="K79" i="4"/>
  <c r="K36" i="4" s="1"/>
  <c r="K29" i="4" s="1"/>
  <c r="K28" i="4" s="1"/>
  <c r="S79" i="4"/>
  <c r="T79" i="4" s="1"/>
  <c r="K99" i="4"/>
  <c r="S99" i="4"/>
  <c r="T99" i="4" s="1"/>
  <c r="K102" i="4"/>
  <c r="S102" i="4"/>
  <c r="K107" i="4"/>
  <c r="S107" i="4"/>
  <c r="T107" i="4" s="1"/>
  <c r="K112" i="4"/>
  <c r="S112" i="4"/>
  <c r="L114" i="4"/>
  <c r="V119" i="4"/>
  <c r="W124" i="4"/>
  <c r="AA124" i="4"/>
  <c r="M127" i="4"/>
  <c r="AB127" i="4" s="1"/>
  <c r="K131" i="4"/>
  <c r="S131" i="4"/>
  <c r="T131" i="4" s="1"/>
  <c r="M137" i="4"/>
  <c r="AB137" i="4" s="1"/>
  <c r="N145" i="4"/>
  <c r="AD145" i="4" s="1"/>
  <c r="V145" i="4"/>
  <c r="J148" i="4"/>
  <c r="N148" i="4"/>
  <c r="AD148" i="4" s="1"/>
  <c r="J151" i="4"/>
  <c r="N151" i="4"/>
  <c r="AD151" i="4" s="1"/>
  <c r="J154" i="4"/>
  <c r="N154" i="4"/>
  <c r="AD154" i="4" s="1"/>
  <c r="N170" i="4"/>
  <c r="V170" i="4"/>
  <c r="W178" i="4"/>
  <c r="AA178" i="4"/>
  <c r="W188" i="4"/>
  <c r="AA188" i="4"/>
  <c r="K209" i="4"/>
  <c r="K203" i="4" s="1"/>
  <c r="S209" i="4"/>
  <c r="T209" i="4" s="1"/>
  <c r="M210" i="4"/>
  <c r="M203" i="4" s="1"/>
  <c r="V214" i="4"/>
  <c r="M226" i="4"/>
  <c r="K227" i="4"/>
  <c r="K225" i="4" s="1"/>
  <c r="S227" i="4"/>
  <c r="S225" i="4" s="1"/>
  <c r="N229" i="4"/>
  <c r="AD229" i="4" s="1"/>
  <c r="K232" i="4"/>
  <c r="S232" i="4"/>
  <c r="T232" i="4" s="1"/>
  <c r="N233" i="4"/>
  <c r="AD233" i="4" s="1"/>
  <c r="L235" i="4"/>
  <c r="S236" i="4"/>
  <c r="AC236" i="4" s="1"/>
  <c r="W236" i="4"/>
  <c r="AA236" i="4"/>
  <c r="AB236" i="4" s="1"/>
  <c r="M237" i="4"/>
  <c r="N245" i="4"/>
  <c r="AD245" i="4" s="1"/>
  <c r="S250" i="4"/>
  <c r="AC250" i="4" s="1"/>
  <c r="Y251" i="4"/>
  <c r="Z251" i="4" s="1"/>
  <c r="AC253" i="4"/>
  <c r="U253" i="4"/>
  <c r="X253" i="4"/>
  <c r="V253" i="4"/>
  <c r="N255" i="4"/>
  <c r="AD255" i="4" s="1"/>
  <c r="M255" i="4"/>
  <c r="AB255" i="4" s="1"/>
  <c r="L255" i="4"/>
  <c r="X255" i="4"/>
  <c r="T258" i="4"/>
  <c r="Y259" i="4"/>
  <c r="Z259" i="4" s="1"/>
  <c r="Y261" i="4"/>
  <c r="Z261" i="4" s="1"/>
  <c r="T262" i="4"/>
  <c r="Y263" i="4"/>
  <c r="Z263" i="4" s="1"/>
  <c r="Y270" i="4"/>
  <c r="Z270" i="4" s="1"/>
  <c r="T271" i="4"/>
  <c r="Y272" i="4"/>
  <c r="Z272" i="4" s="1"/>
  <c r="Y274" i="4"/>
  <c r="Z274" i="4" s="1"/>
  <c r="T275" i="4"/>
  <c r="Y276" i="4"/>
  <c r="Z276" i="4" s="1"/>
  <c r="S277" i="4"/>
  <c r="Y278" i="4"/>
  <c r="Z278" i="4" s="1"/>
  <c r="Y282" i="4"/>
  <c r="Z282" i="4" s="1"/>
  <c r="J59" i="4"/>
  <c r="N59" i="4"/>
  <c r="AD59" i="4" s="1"/>
  <c r="J66" i="4"/>
  <c r="N66" i="4"/>
  <c r="AD66" i="4" s="1"/>
  <c r="J70" i="4"/>
  <c r="N70" i="4"/>
  <c r="AD70" i="4" s="1"/>
  <c r="J74" i="4"/>
  <c r="N74" i="4"/>
  <c r="AD74" i="4" s="1"/>
  <c r="L75" i="4"/>
  <c r="L77" i="4"/>
  <c r="J78" i="4"/>
  <c r="N78" i="4"/>
  <c r="AD78" i="4" s="1"/>
  <c r="L79" i="4"/>
  <c r="J92" i="4"/>
  <c r="N92" i="4"/>
  <c r="AD92" i="4" s="1"/>
  <c r="L99" i="4"/>
  <c r="J100" i="4"/>
  <c r="N100" i="4"/>
  <c r="AD100" i="4" s="1"/>
  <c r="L102" i="4"/>
  <c r="J103" i="4"/>
  <c r="N103" i="4"/>
  <c r="AD103" i="4" s="1"/>
  <c r="L107" i="4"/>
  <c r="J109" i="4"/>
  <c r="N109" i="4"/>
  <c r="AD109" i="4" s="1"/>
  <c r="L112" i="4"/>
  <c r="J113" i="4"/>
  <c r="N113" i="4"/>
  <c r="AD113" i="4" s="1"/>
  <c r="M114" i="4"/>
  <c r="AB114" i="4" s="1"/>
  <c r="K119" i="4"/>
  <c r="S119" i="4"/>
  <c r="T119" i="4" s="1"/>
  <c r="W119" i="4"/>
  <c r="AA119" i="4"/>
  <c r="K124" i="4"/>
  <c r="X124" i="4"/>
  <c r="J127" i="4"/>
  <c r="N127" i="4"/>
  <c r="AD127" i="4" s="1"/>
  <c r="L131" i="4"/>
  <c r="J137" i="4"/>
  <c r="N137" i="4"/>
  <c r="AD137" i="4" s="1"/>
  <c r="K145" i="4"/>
  <c r="S145" i="4"/>
  <c r="T145" i="4" s="1"/>
  <c r="W145" i="4"/>
  <c r="AA145" i="4"/>
  <c r="K148" i="4"/>
  <c r="S148" i="4"/>
  <c r="T148" i="4" s="1"/>
  <c r="K151" i="4"/>
  <c r="S151" i="4"/>
  <c r="T151" i="4" s="1"/>
  <c r="K154" i="4"/>
  <c r="S154" i="4"/>
  <c r="T154" i="4" s="1"/>
  <c r="K170" i="4"/>
  <c r="S170" i="4"/>
  <c r="AC170" i="4" s="1"/>
  <c r="W170" i="4"/>
  <c r="AA170" i="4"/>
  <c r="X178" i="4"/>
  <c r="X188" i="4"/>
  <c r="W189" i="4"/>
  <c r="AA189" i="4"/>
  <c r="J208" i="4"/>
  <c r="N208" i="4"/>
  <c r="L209" i="4"/>
  <c r="Y209" i="4" s="1"/>
  <c r="Z209" i="4" s="1"/>
  <c r="J210" i="4"/>
  <c r="N210" i="4"/>
  <c r="AD210" i="4" s="1"/>
  <c r="W214" i="4"/>
  <c r="AA214" i="4"/>
  <c r="AB214" i="4" s="1"/>
  <c r="J226" i="4"/>
  <c r="N226" i="4"/>
  <c r="J229" i="4"/>
  <c r="J233" i="4"/>
  <c r="J237" i="4"/>
  <c r="N237" i="4"/>
  <c r="AD237" i="4" s="1"/>
  <c r="T245" i="4"/>
  <c r="S245" i="4"/>
  <c r="T248" i="4"/>
  <c r="U248" i="4"/>
  <c r="J249" i="4"/>
  <c r="N249" i="4"/>
  <c r="AD249" i="4" s="1"/>
  <c r="M249" i="4"/>
  <c r="M253" i="4"/>
  <c r="L253" i="4"/>
  <c r="Y253" i="4" s="1"/>
  <c r="Z253" i="4" s="1"/>
  <c r="K253" i="4"/>
  <c r="W253" i="4"/>
  <c r="AA255" i="4"/>
  <c r="Y256" i="4"/>
  <c r="Z256" i="4" s="1"/>
  <c r="U124" i="4"/>
  <c r="Y124" i="4"/>
  <c r="Z124" i="4" s="1"/>
  <c r="Y178" i="4"/>
  <c r="Z178" i="4" s="1"/>
  <c r="Y188" i="4"/>
  <c r="Z188" i="4" s="1"/>
  <c r="W194" i="4"/>
  <c r="N241" i="4"/>
  <c r="J241" i="4"/>
  <c r="M241" i="4"/>
  <c r="L241" i="4"/>
  <c r="J245" i="4"/>
  <c r="N247" i="4"/>
  <c r="AD247" i="4" s="1"/>
  <c r="J247" i="4"/>
  <c r="M247" i="4"/>
  <c r="L247" i="4"/>
  <c r="Y247" i="4" s="1"/>
  <c r="Z247" i="4" s="1"/>
  <c r="X248" i="4"/>
  <c r="AA248" i="4"/>
  <c r="AB248" i="4" s="1"/>
  <c r="W248" i="4"/>
  <c r="V248" i="4"/>
  <c r="M250" i="4"/>
  <c r="L250" i="4"/>
  <c r="Y250" i="4" s="1"/>
  <c r="Z250" i="4" s="1"/>
  <c r="K250" i="4"/>
  <c r="U258" i="4"/>
  <c r="V258" i="4" s="1"/>
  <c r="X258" i="4"/>
  <c r="AA258" i="4"/>
  <c r="AB258" i="4" s="1"/>
  <c r="W258" i="4"/>
  <c r="Y258" i="4"/>
  <c r="Z258" i="4" s="1"/>
  <c r="U260" i="4"/>
  <c r="X260" i="4"/>
  <c r="AA260" i="4"/>
  <c r="AB260" i="4" s="1"/>
  <c r="W260" i="4"/>
  <c r="U262" i="4"/>
  <c r="V262" i="4" s="1"/>
  <c r="X262" i="4"/>
  <c r="AA262" i="4"/>
  <c r="W262" i="4"/>
  <c r="Y262" i="4"/>
  <c r="Z262" i="4" s="1"/>
  <c r="U264" i="4"/>
  <c r="X264" i="4"/>
  <c r="AA264" i="4"/>
  <c r="AB264" i="4" s="1"/>
  <c r="W264" i="4"/>
  <c r="U271" i="4"/>
  <c r="V271" i="4" s="1"/>
  <c r="X271" i="4"/>
  <c r="AA271" i="4"/>
  <c r="AB271" i="4" s="1"/>
  <c r="W271" i="4"/>
  <c r="Y271" i="4"/>
  <c r="Z271" i="4" s="1"/>
  <c r="U273" i="4"/>
  <c r="V273" i="4" s="1"/>
  <c r="X273" i="4"/>
  <c r="AA273" i="4"/>
  <c r="AB273" i="4" s="1"/>
  <c r="W273" i="4"/>
  <c r="U275" i="4"/>
  <c r="V275" i="4" s="1"/>
  <c r="X275" i="4"/>
  <c r="AA275" i="4"/>
  <c r="W275" i="4"/>
  <c r="Y275" i="4"/>
  <c r="Z275" i="4" s="1"/>
  <c r="AC277" i="4"/>
  <c r="U277" i="4"/>
  <c r="V277" i="4" s="1"/>
  <c r="X277" i="4"/>
  <c r="K280" i="4"/>
  <c r="W281" i="4"/>
  <c r="AA281" i="4"/>
  <c r="AB281" i="4" s="1"/>
  <c r="K292" i="4"/>
  <c r="S292" i="4"/>
  <c r="T292" i="4" s="1"/>
  <c r="K298" i="4"/>
  <c r="V369" i="4"/>
  <c r="X369" i="4"/>
  <c r="Y369" i="4"/>
  <c r="Z369" i="4" s="1"/>
  <c r="AC369" i="4"/>
  <c r="U369" i="4"/>
  <c r="AA369" i="4"/>
  <c r="AB385" i="4"/>
  <c r="M384" i="4"/>
  <c r="V404" i="4"/>
  <c r="K258" i="4"/>
  <c r="S258" i="4"/>
  <c r="AC258" i="4" s="1"/>
  <c r="K260" i="4"/>
  <c r="S260" i="4"/>
  <c r="AC260" i="4" s="1"/>
  <c r="K262" i="4"/>
  <c r="S262" i="4"/>
  <c r="AC262" i="4" s="1"/>
  <c r="K264" i="4"/>
  <c r="S264" i="4"/>
  <c r="AC264" i="4" s="1"/>
  <c r="K271" i="4"/>
  <c r="S271" i="4"/>
  <c r="AC271" i="4" s="1"/>
  <c r="K273" i="4"/>
  <c r="S273" i="4"/>
  <c r="AC273" i="4" s="1"/>
  <c r="K275" i="4"/>
  <c r="S275" i="4"/>
  <c r="AC275" i="4" s="1"/>
  <c r="K277" i="4"/>
  <c r="W278" i="4"/>
  <c r="AA278" i="4"/>
  <c r="AB278" i="4" s="1"/>
  <c r="L280" i="4"/>
  <c r="Y280" i="4" s="1"/>
  <c r="Z280" i="4" s="1"/>
  <c r="K281" i="4"/>
  <c r="X281" i="4"/>
  <c r="W282" i="4"/>
  <c r="AA282" i="4"/>
  <c r="V291" i="4"/>
  <c r="L292" i="4"/>
  <c r="V293" i="4"/>
  <c r="L298" i="4"/>
  <c r="AA323" i="4"/>
  <c r="W323" i="4"/>
  <c r="AC323" i="4"/>
  <c r="Y323" i="4"/>
  <c r="Z323" i="4" s="1"/>
  <c r="U323" i="4"/>
  <c r="X323" i="4"/>
  <c r="AA340" i="4"/>
  <c r="W340" i="4"/>
  <c r="AC340" i="4"/>
  <c r="Y340" i="4"/>
  <c r="Z340" i="4" s="1"/>
  <c r="U340" i="4"/>
  <c r="X340" i="4"/>
  <c r="AA353" i="4"/>
  <c r="W353" i="4"/>
  <c r="AC353" i="4"/>
  <c r="Y353" i="4"/>
  <c r="Z353" i="4" s="1"/>
  <c r="U353" i="4"/>
  <c r="X353" i="4"/>
  <c r="S353" i="4"/>
  <c r="V353" i="4"/>
  <c r="L362" i="4"/>
  <c r="N362" i="4"/>
  <c r="AD362" i="4" s="1"/>
  <c r="J362" i="4"/>
  <c r="M362" i="4"/>
  <c r="AB362" i="4" s="1"/>
  <c r="AD377" i="4"/>
  <c r="R376" i="4"/>
  <c r="R375" i="4" s="1"/>
  <c r="T377" i="4"/>
  <c r="AC378" i="4"/>
  <c r="U378" i="4"/>
  <c r="AA378" i="4"/>
  <c r="W378" i="4"/>
  <c r="X378" i="4"/>
  <c r="T403" i="4"/>
  <c r="J246" i="4"/>
  <c r="N246" i="4"/>
  <c r="AD246" i="4" s="1"/>
  <c r="K248" i="4"/>
  <c r="S248" i="4"/>
  <c r="J251" i="4"/>
  <c r="N251" i="4"/>
  <c r="AD251" i="4" s="1"/>
  <c r="J254" i="4"/>
  <c r="N254" i="4"/>
  <c r="AD254" i="4" s="1"/>
  <c r="K256" i="4"/>
  <c r="J256" i="4" s="1"/>
  <c r="J257" i="4"/>
  <c r="N257" i="4"/>
  <c r="AD257" i="4" s="1"/>
  <c r="L258" i="4"/>
  <c r="J259" i="4"/>
  <c r="N259" i="4"/>
  <c r="AD259" i="4" s="1"/>
  <c r="L260" i="4"/>
  <c r="Y260" i="4" s="1"/>
  <c r="Z260" i="4" s="1"/>
  <c r="J261" i="4"/>
  <c r="N261" i="4"/>
  <c r="AD261" i="4" s="1"/>
  <c r="L262" i="4"/>
  <c r="J263" i="4"/>
  <c r="N263" i="4"/>
  <c r="AD263" i="4" s="1"/>
  <c r="L264" i="4"/>
  <c r="Y264" i="4" s="1"/>
  <c r="Z264" i="4" s="1"/>
  <c r="J270" i="4"/>
  <c r="N270" i="4"/>
  <c r="AD270" i="4" s="1"/>
  <c r="L271" i="4"/>
  <c r="J272" i="4"/>
  <c r="N272" i="4"/>
  <c r="AD272" i="4" s="1"/>
  <c r="L273" i="4"/>
  <c r="Y273" i="4" s="1"/>
  <c r="Z273" i="4" s="1"/>
  <c r="J274" i="4"/>
  <c r="N274" i="4"/>
  <c r="AD274" i="4" s="1"/>
  <c r="L275" i="4"/>
  <c r="J276" i="4"/>
  <c r="N276" i="4"/>
  <c r="AD276" i="4" s="1"/>
  <c r="L277" i="4"/>
  <c r="Y277" i="4" s="1"/>
  <c r="Z277" i="4" s="1"/>
  <c r="K278" i="4"/>
  <c r="X278" i="4"/>
  <c r="J279" i="4"/>
  <c r="N279" i="4"/>
  <c r="AD279" i="4" s="1"/>
  <c r="M280" i="4"/>
  <c r="L281" i="4"/>
  <c r="Y281" i="4" s="1"/>
  <c r="Z281" i="4" s="1"/>
  <c r="U281" i="4"/>
  <c r="V281" i="4" s="1"/>
  <c r="AC281" i="4"/>
  <c r="K282" i="4"/>
  <c r="X282" i="4"/>
  <c r="K291" i="4"/>
  <c r="S291" i="4"/>
  <c r="T291" i="4" s="1"/>
  <c r="W291" i="4"/>
  <c r="AA291" i="4"/>
  <c r="M292" i="4"/>
  <c r="AB292" i="4" s="1"/>
  <c r="K293" i="4"/>
  <c r="S293" i="4"/>
  <c r="W293" i="4"/>
  <c r="AA293" i="4"/>
  <c r="M298" i="4"/>
  <c r="AB298" i="4" s="1"/>
  <c r="T361" i="4"/>
  <c r="N367" i="4"/>
  <c r="AD367" i="4" s="1"/>
  <c r="J367" i="4"/>
  <c r="L367" i="4"/>
  <c r="K367" i="4"/>
  <c r="U278" i="4"/>
  <c r="V278" i="4" s="1"/>
  <c r="J280" i="4"/>
  <c r="U282" i="4"/>
  <c r="J292" i="4"/>
  <c r="J298" i="4"/>
  <c r="T353" i="4"/>
  <c r="X359" i="4"/>
  <c r="V359" i="4"/>
  <c r="AC359" i="4"/>
  <c r="Y359" i="4"/>
  <c r="Z359" i="4" s="1"/>
  <c r="U359" i="4"/>
  <c r="W359" i="4"/>
  <c r="W369" i="4"/>
  <c r="T298" i="4"/>
  <c r="J313" i="4"/>
  <c r="N313" i="4"/>
  <c r="AD313" i="4" s="1"/>
  <c r="L323" i="4"/>
  <c r="T323" i="4"/>
  <c r="J336" i="4"/>
  <c r="N336" i="4"/>
  <c r="AD336" i="4" s="1"/>
  <c r="L340" i="4"/>
  <c r="T340" i="4"/>
  <c r="J342" i="4"/>
  <c r="N342" i="4"/>
  <c r="AD342" i="4" s="1"/>
  <c r="K361" i="4"/>
  <c r="S364" i="4"/>
  <c r="T364" i="4" s="1"/>
  <c r="L365" i="4"/>
  <c r="N365" i="4"/>
  <c r="AD365" i="4" s="1"/>
  <c r="J365" i="4"/>
  <c r="M365" i="4"/>
  <c r="AB365" i="4" s="1"/>
  <c r="X366" i="4"/>
  <c r="V366" i="4"/>
  <c r="W366" i="4"/>
  <c r="X372" i="4"/>
  <c r="W372" i="4"/>
  <c r="AA373" i="4"/>
  <c r="W373" i="4"/>
  <c r="AC373" i="4"/>
  <c r="Y373" i="4"/>
  <c r="Z373" i="4" s="1"/>
  <c r="U373" i="4"/>
  <c r="S372" i="4"/>
  <c r="AC372" i="4" s="1"/>
  <c r="T373" i="4"/>
  <c r="AB374" i="4"/>
  <c r="M372" i="4"/>
  <c r="L376" i="4"/>
  <c r="L375" i="4" s="1"/>
  <c r="P376" i="4"/>
  <c r="P375" i="4" s="1"/>
  <c r="AA379" i="4"/>
  <c r="AB379" i="4" s="1"/>
  <c r="W379" i="4"/>
  <c r="AC379" i="4"/>
  <c r="U379" i="4"/>
  <c r="V379" i="4" s="1"/>
  <c r="AB381" i="4"/>
  <c r="Y382" i="4"/>
  <c r="Z382" i="4" s="1"/>
  <c r="AB397" i="4"/>
  <c r="R400" i="4"/>
  <c r="R396" i="4" s="1"/>
  <c r="AC408" i="4"/>
  <c r="U408" i="4"/>
  <c r="V408" i="4" s="1"/>
  <c r="X408" i="4"/>
  <c r="AA408" i="4"/>
  <c r="L420" i="4"/>
  <c r="J420" i="4"/>
  <c r="N420" i="4"/>
  <c r="AD420" i="4" s="1"/>
  <c r="M420" i="4"/>
  <c r="K313" i="4"/>
  <c r="K336" i="4"/>
  <c r="K342" i="4"/>
  <c r="M375" i="4"/>
  <c r="Y385" i="4"/>
  <c r="Q384" i="4"/>
  <c r="Q375" i="4" s="1"/>
  <c r="Y386" i="4"/>
  <c r="Z386" i="4" s="1"/>
  <c r="AC406" i="4"/>
  <c r="U406" i="4"/>
  <c r="V406" i="4" s="1"/>
  <c r="X406" i="4"/>
  <c r="AA406" i="4"/>
  <c r="W406" i="4"/>
  <c r="AB408" i="4"/>
  <c r="Y409" i="4"/>
  <c r="Z409" i="4" s="1"/>
  <c r="Q400" i="4"/>
  <c r="Q396" i="4" s="1"/>
  <c r="U404" i="4"/>
  <c r="X404" i="4"/>
  <c r="AA404" i="4"/>
  <c r="W404" i="4"/>
  <c r="AB406" i="4"/>
  <c r="Y407" i="4"/>
  <c r="Z407" i="4" s="1"/>
  <c r="Y420" i="4"/>
  <c r="Z420" i="4" s="1"/>
  <c r="Y457" i="4"/>
  <c r="Z457" i="4" s="1"/>
  <c r="J361" i="4"/>
  <c r="N364" i="4"/>
  <c r="AD364" i="4" s="1"/>
  <c r="J364" i="4"/>
  <c r="L364" i="4"/>
  <c r="M364" i="4"/>
  <c r="AB364" i="4" s="1"/>
  <c r="K365" i="4"/>
  <c r="S366" i="4"/>
  <c r="U366" i="4"/>
  <c r="AC366" i="4"/>
  <c r="U372" i="4"/>
  <c r="V372" i="4" s="1"/>
  <c r="V374" i="4"/>
  <c r="X374" i="4"/>
  <c r="W374" i="4"/>
  <c r="AA377" i="4"/>
  <c r="W377" i="4"/>
  <c r="AC377" i="4"/>
  <c r="U377" i="4"/>
  <c r="S377" i="4"/>
  <c r="S376" i="4" s="1"/>
  <c r="Y378" i="4"/>
  <c r="Z378" i="4" s="1"/>
  <c r="V381" i="4"/>
  <c r="AC381" i="4"/>
  <c r="U381" i="4"/>
  <c r="X381" i="4"/>
  <c r="AA381" i="4"/>
  <c r="V387" i="4"/>
  <c r="AC387" i="4"/>
  <c r="U387" i="4"/>
  <c r="X387" i="4"/>
  <c r="AA387" i="4"/>
  <c r="AB387" i="4" s="1"/>
  <c r="AB404" i="4"/>
  <c r="AD404" i="4"/>
  <c r="Y405" i="4"/>
  <c r="Z405" i="4" s="1"/>
  <c r="T406" i="4"/>
  <c r="S408" i="4"/>
  <c r="W408" i="4"/>
  <c r="K420" i="4"/>
  <c r="Y453" i="4"/>
  <c r="Z453" i="4" s="1"/>
  <c r="N421" i="4"/>
  <c r="AD421" i="4" s="1"/>
  <c r="J421" i="4"/>
  <c r="M421" i="4"/>
  <c r="M400" i="4" s="1"/>
  <c r="L421" i="4"/>
  <c r="Y421" i="4" s="1"/>
  <c r="Z421" i="4" s="1"/>
  <c r="V422" i="4"/>
  <c r="AA422" i="4"/>
  <c r="U422" i="4"/>
  <c r="X422" i="4"/>
  <c r="AC429" i="4"/>
  <c r="Y429" i="4"/>
  <c r="Z429" i="4" s="1"/>
  <c r="U429" i="4"/>
  <c r="AA429" i="4"/>
  <c r="W429" i="4"/>
  <c r="X429" i="4"/>
  <c r="V429" i="4"/>
  <c r="X431" i="4"/>
  <c r="V431" i="4"/>
  <c r="U431" i="4"/>
  <c r="AA431" i="4"/>
  <c r="S447" i="4"/>
  <c r="T447" i="4" s="1"/>
  <c r="N453" i="4"/>
  <c r="AD453" i="4" s="1"/>
  <c r="J453" i="4"/>
  <c r="L453" i="4"/>
  <c r="M453" i="4"/>
  <c r="L456" i="4"/>
  <c r="Y456" i="4" s="1"/>
  <c r="Z456" i="4" s="1"/>
  <c r="N456" i="4"/>
  <c r="AD456" i="4" s="1"/>
  <c r="J456" i="4"/>
  <c r="K456" i="4"/>
  <c r="T456" i="4"/>
  <c r="S456" i="4"/>
  <c r="Y458" i="4"/>
  <c r="Z458" i="4" s="1"/>
  <c r="N462" i="4"/>
  <c r="AD462" i="4" s="1"/>
  <c r="J462" i="4"/>
  <c r="L462" i="4"/>
  <c r="Y462" i="4" s="1"/>
  <c r="Z462" i="4" s="1"/>
  <c r="M462" i="4"/>
  <c r="M513" i="4"/>
  <c r="L513" i="4"/>
  <c r="J513" i="4"/>
  <c r="N513" i="4"/>
  <c r="AD513" i="4" s="1"/>
  <c r="K513" i="4"/>
  <c r="AB522" i="4"/>
  <c r="T522" i="4"/>
  <c r="Y522" i="4"/>
  <c r="Z522" i="4" s="1"/>
  <c r="M366" i="4"/>
  <c r="AB366" i="4" s="1"/>
  <c r="K369" i="4"/>
  <c r="K374" i="4"/>
  <c r="K372" i="4" s="1"/>
  <c r="K378" i="4"/>
  <c r="K376" i="4" s="1"/>
  <c r="K381" i="4"/>
  <c r="J382" i="4"/>
  <c r="N382" i="4"/>
  <c r="AD382" i="4" s="1"/>
  <c r="J385" i="4"/>
  <c r="N385" i="4"/>
  <c r="U386" i="4"/>
  <c r="AC386" i="4"/>
  <c r="K387" i="4"/>
  <c r="J388" i="4"/>
  <c r="N388" i="4"/>
  <c r="AD388" i="4" s="1"/>
  <c r="W397" i="4"/>
  <c r="AA397" i="4"/>
  <c r="U403" i="4"/>
  <c r="AC403" i="4"/>
  <c r="K404" i="4"/>
  <c r="K400" i="4" s="1"/>
  <c r="K396" i="4" s="1"/>
  <c r="S404" i="4"/>
  <c r="AC404" i="4" s="1"/>
  <c r="U405" i="4"/>
  <c r="AC405" i="4"/>
  <c r="K406" i="4"/>
  <c r="U407" i="4"/>
  <c r="V407" i="4" s="1"/>
  <c r="AC407" i="4"/>
  <c r="K408" i="4"/>
  <c r="J409" i="4"/>
  <c r="N409" i="4"/>
  <c r="AD409" i="4" s="1"/>
  <c r="V410" i="4"/>
  <c r="S421" i="4"/>
  <c r="T421" i="4" s="1"/>
  <c r="N425" i="4"/>
  <c r="AD425" i="4" s="1"/>
  <c r="J425" i="4"/>
  <c r="L425" i="4"/>
  <c r="K425" i="4"/>
  <c r="AC427" i="4"/>
  <c r="U427" i="4"/>
  <c r="AA427" i="4"/>
  <c r="AB427" i="4" s="1"/>
  <c r="W427" i="4"/>
  <c r="X427" i="4"/>
  <c r="AB431" i="4"/>
  <c r="S440" i="4"/>
  <c r="U444" i="4"/>
  <c r="S444" i="4"/>
  <c r="AC444" i="4" s="1"/>
  <c r="T451" i="4"/>
  <c r="S451" i="4"/>
  <c r="N457" i="4"/>
  <c r="AD457" i="4" s="1"/>
  <c r="J457" i="4"/>
  <c r="L457" i="4"/>
  <c r="M457" i="4"/>
  <c r="Y459" i="4"/>
  <c r="Z459" i="4" s="1"/>
  <c r="L460" i="4"/>
  <c r="N460" i="4"/>
  <c r="AD460" i="4" s="1"/>
  <c r="J460" i="4"/>
  <c r="K460" i="4"/>
  <c r="T512" i="4"/>
  <c r="X516" i="4"/>
  <c r="AA516" i="4"/>
  <c r="AB516" i="4" s="1"/>
  <c r="W516" i="4"/>
  <c r="AC516" i="4"/>
  <c r="U516" i="4"/>
  <c r="V516" i="4"/>
  <c r="K382" i="4"/>
  <c r="K385" i="4"/>
  <c r="S385" i="4"/>
  <c r="V386" i="4"/>
  <c r="K388" i="4"/>
  <c r="S388" i="4"/>
  <c r="T388" i="4" s="1"/>
  <c r="V403" i="4"/>
  <c r="V405" i="4"/>
  <c r="K409" i="4"/>
  <c r="W410" i="4"/>
  <c r="AA410" i="4"/>
  <c r="AB410" i="4" s="1"/>
  <c r="S422" i="4"/>
  <c r="T422" i="4" s="1"/>
  <c r="V427" i="4"/>
  <c r="W431" i="4"/>
  <c r="J441" i="4"/>
  <c r="M441" i="4"/>
  <c r="L441" i="4"/>
  <c r="L439" i="4" s="1"/>
  <c r="L24" i="4" s="1"/>
  <c r="S441" i="4"/>
  <c r="T441" i="4" s="1"/>
  <c r="V442" i="4"/>
  <c r="X442" i="4"/>
  <c r="AA442" i="4"/>
  <c r="W442" i="4"/>
  <c r="N445" i="4"/>
  <c r="AD445" i="4" s="1"/>
  <c r="J445" i="4"/>
  <c r="L445" i="4"/>
  <c r="Y445" i="4" s="1"/>
  <c r="Z445" i="4" s="1"/>
  <c r="M445" i="4"/>
  <c r="AB445" i="4" s="1"/>
  <c r="Y447" i="4"/>
  <c r="Z447" i="4" s="1"/>
  <c r="L448" i="4"/>
  <c r="Y448" i="4" s="1"/>
  <c r="Z448" i="4" s="1"/>
  <c r="N448" i="4"/>
  <c r="AD448" i="4" s="1"/>
  <c r="J448" i="4"/>
  <c r="K448" i="4"/>
  <c r="S448" i="4"/>
  <c r="T448" i="4" s="1"/>
  <c r="T455" i="4"/>
  <c r="S455" i="4"/>
  <c r="AD471" i="4"/>
  <c r="U521" i="4"/>
  <c r="V521" i="4" s="1"/>
  <c r="X521" i="4"/>
  <c r="W521" i="4"/>
  <c r="W386" i="4"/>
  <c r="Y397" i="4"/>
  <c r="Z397" i="4" s="1"/>
  <c r="W403" i="4"/>
  <c r="W405" i="4"/>
  <c r="W407" i="4"/>
  <c r="T420" i="4"/>
  <c r="S420" i="4"/>
  <c r="K421" i="4"/>
  <c r="W422" i="4"/>
  <c r="Y428" i="4"/>
  <c r="Z428" i="4" s="1"/>
  <c r="AC434" i="4"/>
  <c r="X434" i="4"/>
  <c r="AA434" i="4"/>
  <c r="V434" i="4"/>
  <c r="J433" i="4"/>
  <c r="W434" i="4"/>
  <c r="N433" i="4"/>
  <c r="AD434" i="4"/>
  <c r="AB442" i="4"/>
  <c r="Q439" i="4"/>
  <c r="Y442" i="4"/>
  <c r="Z442" i="4" s="1"/>
  <c r="AA444" i="4"/>
  <c r="AB444" i="4" s="1"/>
  <c r="N449" i="4"/>
  <c r="AD449" i="4" s="1"/>
  <c r="J449" i="4"/>
  <c r="L449" i="4"/>
  <c r="Y449" i="4" s="1"/>
  <c r="Z449" i="4" s="1"/>
  <c r="M449" i="4"/>
  <c r="L452" i="4"/>
  <c r="Y452" i="4" s="1"/>
  <c r="Z452" i="4" s="1"/>
  <c r="N452" i="4"/>
  <c r="AD452" i="4" s="1"/>
  <c r="J452" i="4"/>
  <c r="K452" i="4"/>
  <c r="T452" i="4"/>
  <c r="S452" i="4"/>
  <c r="K453" i="4"/>
  <c r="K439" i="4" s="1"/>
  <c r="K24" i="4" s="1"/>
  <c r="M456" i="4"/>
  <c r="S459" i="4"/>
  <c r="T459" i="4" s="1"/>
  <c r="U461" i="4"/>
  <c r="S461" i="4"/>
  <c r="K462" i="4"/>
  <c r="K422" i="4"/>
  <c r="Y427" i="4"/>
  <c r="Z427" i="4" s="1"/>
  <c r="S428" i="4"/>
  <c r="T428" i="4" s="1"/>
  <c r="T431" i="4"/>
  <c r="S431" i="4"/>
  <c r="AC431" i="4" s="1"/>
  <c r="Y443" i="4"/>
  <c r="Z443" i="4" s="1"/>
  <c r="S445" i="4"/>
  <c r="T445" i="4" s="1"/>
  <c r="L446" i="4"/>
  <c r="Y446" i="4" s="1"/>
  <c r="Z446" i="4" s="1"/>
  <c r="N446" i="4"/>
  <c r="AD446" i="4" s="1"/>
  <c r="J446" i="4"/>
  <c r="M446" i="4"/>
  <c r="S449" i="4"/>
  <c r="T449" i="4" s="1"/>
  <c r="L450" i="4"/>
  <c r="Y450" i="4" s="1"/>
  <c r="Z450" i="4" s="1"/>
  <c r="N450" i="4"/>
  <c r="AD450" i="4" s="1"/>
  <c r="J450" i="4"/>
  <c r="M450" i="4"/>
  <c r="AB450" i="4" s="1"/>
  <c r="S453" i="4"/>
  <c r="T453" i="4" s="1"/>
  <c r="L454" i="4"/>
  <c r="Y454" i="4" s="1"/>
  <c r="Z454" i="4" s="1"/>
  <c r="N454" i="4"/>
  <c r="AD454" i="4" s="1"/>
  <c r="J454" i="4"/>
  <c r="M454" i="4"/>
  <c r="S457" i="4"/>
  <c r="T457" i="4" s="1"/>
  <c r="L458" i="4"/>
  <c r="N458" i="4"/>
  <c r="AD458" i="4" s="1"/>
  <c r="J458" i="4"/>
  <c r="M458" i="4"/>
  <c r="Y460" i="4"/>
  <c r="Z460" i="4" s="1"/>
  <c r="Y513" i="4"/>
  <c r="Z513" i="4" s="1"/>
  <c r="N515" i="4"/>
  <c r="AD515" i="4" s="1"/>
  <c r="J515" i="4"/>
  <c r="M515" i="4"/>
  <c r="K515" i="4"/>
  <c r="O470" i="4"/>
  <c r="S517" i="4"/>
  <c r="M519" i="4"/>
  <c r="L519" i="4"/>
  <c r="Y519" i="4" s="1"/>
  <c r="Z519" i="4" s="1"/>
  <c r="J519" i="4"/>
  <c r="N519" i="4"/>
  <c r="AD519" i="4" s="1"/>
  <c r="L422" i="4"/>
  <c r="Y422" i="4" s="1"/>
  <c r="Z422" i="4" s="1"/>
  <c r="Y425" i="4"/>
  <c r="Z425" i="4" s="1"/>
  <c r="W428" i="4"/>
  <c r="AC428" i="4"/>
  <c r="U428" i="4"/>
  <c r="V428" i="4" s="1"/>
  <c r="O439" i="4"/>
  <c r="S442" i="4"/>
  <c r="T442" i="4" s="1"/>
  <c r="M443" i="4"/>
  <c r="J443" i="4"/>
  <c r="N443" i="4"/>
  <c r="AD443" i="4" s="1"/>
  <c r="X444" i="4"/>
  <c r="V444" i="4"/>
  <c r="W444" i="4"/>
  <c r="S446" i="4"/>
  <c r="T446" i="4" s="1"/>
  <c r="N447" i="4"/>
  <c r="AD447" i="4" s="1"/>
  <c r="J447" i="4"/>
  <c r="L447" i="4"/>
  <c r="M447" i="4"/>
  <c r="S450" i="4"/>
  <c r="T450" i="4" s="1"/>
  <c r="N451" i="4"/>
  <c r="AD451" i="4" s="1"/>
  <c r="J451" i="4"/>
  <c r="L451" i="4"/>
  <c r="Y451" i="4" s="1"/>
  <c r="Z451" i="4" s="1"/>
  <c r="M451" i="4"/>
  <c r="S454" i="4"/>
  <c r="T454" i="4" s="1"/>
  <c r="N455" i="4"/>
  <c r="AD455" i="4" s="1"/>
  <c r="J455" i="4"/>
  <c r="L455" i="4"/>
  <c r="Y455" i="4" s="1"/>
  <c r="Z455" i="4" s="1"/>
  <c r="M455" i="4"/>
  <c r="S458" i="4"/>
  <c r="T458" i="4" s="1"/>
  <c r="N459" i="4"/>
  <c r="AD459" i="4" s="1"/>
  <c r="J459" i="4"/>
  <c r="L459" i="4"/>
  <c r="M459" i="4"/>
  <c r="X461" i="4"/>
  <c r="V461" i="4"/>
  <c r="W461" i="4"/>
  <c r="AC471" i="4"/>
  <c r="Y471" i="4"/>
  <c r="Z471" i="4" s="1"/>
  <c r="U471" i="4"/>
  <c r="X471" i="4"/>
  <c r="W471" i="4"/>
  <c r="AA471" i="4"/>
  <c r="V514" i="4"/>
  <c r="U527" i="4"/>
  <c r="AC527" i="4"/>
  <c r="X527" i="4"/>
  <c r="W527" i="4"/>
  <c r="V527" i="4"/>
  <c r="T527" i="4"/>
  <c r="S527" i="4"/>
  <c r="M428" i="4"/>
  <c r="N431" i="4"/>
  <c r="AD431" i="4" s="1"/>
  <c r="M440" i="4"/>
  <c r="N444" i="4"/>
  <c r="AD444" i="4" s="1"/>
  <c r="N461" i="4"/>
  <c r="AD461" i="4" s="1"/>
  <c r="T471" i="4"/>
  <c r="S471" i="4"/>
  <c r="P470" i="4"/>
  <c r="P26" i="4" s="1"/>
  <c r="M521" i="4"/>
  <c r="L521" i="4"/>
  <c r="Y521" i="4" s="1"/>
  <c r="Z521" i="4" s="1"/>
  <c r="K521" i="4"/>
  <c r="Q470" i="4"/>
  <c r="Q26" i="4" s="1"/>
  <c r="S513" i="4"/>
  <c r="T513" i="4" s="1"/>
  <c r="X514" i="4"/>
  <c r="AA514" i="4"/>
  <c r="AB514" i="4" s="1"/>
  <c r="W514" i="4"/>
  <c r="S519" i="4"/>
  <c r="T519" i="4" s="1"/>
  <c r="AA522" i="4"/>
  <c r="M527" i="4"/>
  <c r="L527" i="4"/>
  <c r="K527" i="4"/>
  <c r="Y527" i="4"/>
  <c r="Z527" i="4" s="1"/>
  <c r="N548" i="4"/>
  <c r="AD548" i="4" s="1"/>
  <c r="J548" i="4"/>
  <c r="M548" i="4"/>
  <c r="L548" i="4"/>
  <c r="Y548" i="4" s="1"/>
  <c r="Z548" i="4" s="1"/>
  <c r="K548" i="4"/>
  <c r="T552" i="4"/>
  <c r="Y552" i="4"/>
  <c r="Z552" i="4" s="1"/>
  <c r="M471" i="4"/>
  <c r="L471" i="4"/>
  <c r="K471" i="4"/>
  <c r="Y515" i="4"/>
  <c r="Z515" i="4" s="1"/>
  <c r="T516" i="4"/>
  <c r="N517" i="4"/>
  <c r="AD517" i="4" s="1"/>
  <c r="J517" i="4"/>
  <c r="M517" i="4"/>
  <c r="L517" i="4"/>
  <c r="Y517" i="4" s="1"/>
  <c r="Z517" i="4" s="1"/>
  <c r="S521" i="4"/>
  <c r="AC521" i="4" s="1"/>
  <c r="N566" i="4"/>
  <c r="AD566" i="4" s="1"/>
  <c r="J566" i="4"/>
  <c r="M566" i="4"/>
  <c r="AB566" i="4" s="1"/>
  <c r="L566" i="4"/>
  <c r="K566" i="4"/>
  <c r="S531" i="4"/>
  <c r="T531" i="4" s="1"/>
  <c r="Y535" i="4"/>
  <c r="Z535" i="4" s="1"/>
  <c r="U542" i="4"/>
  <c r="V542" i="4" s="1"/>
  <c r="X542" i="4"/>
  <c r="AA542" i="4"/>
  <c r="AB542" i="4" s="1"/>
  <c r="W542" i="4"/>
  <c r="S542" i="4"/>
  <c r="AC542" i="4" s="1"/>
  <c r="AC549" i="4"/>
  <c r="U549" i="4"/>
  <c r="V549" i="4" s="1"/>
  <c r="X549" i="4"/>
  <c r="AA549" i="4"/>
  <c r="W549" i="4"/>
  <c r="S553" i="4"/>
  <c r="W463" i="4"/>
  <c r="W25" i="4" s="1"/>
  <c r="AA463" i="4"/>
  <c r="AA25" i="4" s="1"/>
  <c r="V512" i="4"/>
  <c r="K516" i="4"/>
  <c r="S516" i="4"/>
  <c r="V520" i="4"/>
  <c r="V522" i="4"/>
  <c r="N528" i="4"/>
  <c r="AD528" i="4" s="1"/>
  <c r="J528" i="4"/>
  <c r="L528" i="4"/>
  <c r="AC531" i="4"/>
  <c r="U531" i="4"/>
  <c r="V531" i="4" s="1"/>
  <c r="X531" i="4"/>
  <c r="W531" i="4"/>
  <c r="J544" i="4"/>
  <c r="S544" i="4"/>
  <c r="AB549" i="4"/>
  <c r="N551" i="4"/>
  <c r="AD551" i="4" s="1"/>
  <c r="J551" i="4"/>
  <c r="M551" i="4"/>
  <c r="L551" i="4"/>
  <c r="Y551" i="4" s="1"/>
  <c r="Z551" i="4" s="1"/>
  <c r="U559" i="4"/>
  <c r="V559" i="4" s="1"/>
  <c r="X559" i="4"/>
  <c r="AA559" i="4"/>
  <c r="AB559" i="4" s="1"/>
  <c r="W559" i="4"/>
  <c r="S559" i="4"/>
  <c r="AC559" i="4" s="1"/>
  <c r="W512" i="4"/>
  <c r="W520" i="4"/>
  <c r="W522" i="4"/>
  <c r="M528" i="4"/>
  <c r="M531" i="4"/>
  <c r="L531" i="4"/>
  <c r="K531" i="4"/>
  <c r="Y531" i="4"/>
  <c r="Z531" i="4" s="1"/>
  <c r="AA531" i="4"/>
  <c r="N535" i="4"/>
  <c r="AD535" i="4" s="1"/>
  <c r="J535" i="4"/>
  <c r="M535" i="4"/>
  <c r="L535" i="4"/>
  <c r="T535" i="4"/>
  <c r="S535" i="4"/>
  <c r="Y541" i="4"/>
  <c r="Z541" i="4" s="1"/>
  <c r="T550" i="4"/>
  <c r="M553" i="4"/>
  <c r="L553" i="4"/>
  <c r="J553" i="4" s="1"/>
  <c r="K553" i="4"/>
  <c r="J533" i="4"/>
  <c r="N533" i="4"/>
  <c r="AD533" i="4" s="1"/>
  <c r="J537" i="4"/>
  <c r="M541" i="4"/>
  <c r="M543" i="4"/>
  <c r="J545" i="4"/>
  <c r="N545" i="4"/>
  <c r="AD545" i="4" s="1"/>
  <c r="N550" i="4"/>
  <c r="AD550" i="4" s="1"/>
  <c r="J552" i="4"/>
  <c r="M555" i="4"/>
  <c r="N560" i="4"/>
  <c r="AD560" i="4" s="1"/>
  <c r="K533" i="4"/>
  <c r="S533" i="4"/>
  <c r="T533" i="4" s="1"/>
  <c r="L537" i="4"/>
  <c r="Y537" i="4" s="1"/>
  <c r="Z537" i="4" s="1"/>
  <c r="T537" i="4"/>
  <c r="J541" i="4"/>
  <c r="N541" i="4"/>
  <c r="AD541" i="4" s="1"/>
  <c r="J543" i="4"/>
  <c r="N543" i="4"/>
  <c r="AD543" i="4" s="1"/>
  <c r="T549" i="4"/>
  <c r="J550" i="4"/>
  <c r="J555" i="4"/>
  <c r="N555" i="4"/>
  <c r="AD555" i="4" s="1"/>
  <c r="T559" i="4"/>
  <c r="J560" i="4"/>
  <c r="AC553" i="4" l="1"/>
  <c r="U553" i="4"/>
  <c r="V553" i="4" s="1"/>
  <c r="X553" i="4"/>
  <c r="AA553" i="4"/>
  <c r="W553" i="4"/>
  <c r="K239" i="4"/>
  <c r="M396" i="4"/>
  <c r="K202" i="4"/>
  <c r="K21" i="4"/>
  <c r="X552" i="4"/>
  <c r="AA552" i="4"/>
  <c r="AB552" i="4" s="1"/>
  <c r="W552" i="4"/>
  <c r="U552" i="4"/>
  <c r="V552" i="4" s="1"/>
  <c r="AC552" i="4"/>
  <c r="AA517" i="4"/>
  <c r="W517" i="4"/>
  <c r="X517" i="4"/>
  <c r="AC517" i="4"/>
  <c r="U517" i="4"/>
  <c r="V517" i="4" s="1"/>
  <c r="AA548" i="4"/>
  <c r="W548" i="4"/>
  <c r="AC548" i="4"/>
  <c r="U548" i="4"/>
  <c r="V548" i="4" s="1"/>
  <c r="X548" i="4"/>
  <c r="X447" i="4"/>
  <c r="W447" i="4"/>
  <c r="AC447" i="4"/>
  <c r="AA447" i="4"/>
  <c r="U447" i="4"/>
  <c r="V447" i="4" s="1"/>
  <c r="AC433" i="4"/>
  <c r="Y433" i="4"/>
  <c r="Z433" i="4" s="1"/>
  <c r="AA433" i="4"/>
  <c r="W433" i="4"/>
  <c r="X433" i="4"/>
  <c r="V433" i="4"/>
  <c r="J432" i="4"/>
  <c r="AA425" i="4"/>
  <c r="AB425" i="4" s="1"/>
  <c r="W425" i="4"/>
  <c r="AC425" i="4"/>
  <c r="U425" i="4"/>
  <c r="X425" i="4"/>
  <c r="V425" i="4"/>
  <c r="AC385" i="4"/>
  <c r="U385" i="4"/>
  <c r="X385" i="4"/>
  <c r="J384" i="4"/>
  <c r="AA385" i="4"/>
  <c r="W385" i="4"/>
  <c r="V385" i="4"/>
  <c r="X456" i="4"/>
  <c r="W456" i="4"/>
  <c r="AC456" i="4"/>
  <c r="U456" i="4"/>
  <c r="V456" i="4" s="1"/>
  <c r="AA456" i="4"/>
  <c r="AA259" i="4"/>
  <c r="AB259" i="4" s="1"/>
  <c r="W259" i="4"/>
  <c r="V259" i="4"/>
  <c r="AC259" i="4"/>
  <c r="U259" i="4"/>
  <c r="X259" i="4"/>
  <c r="AC256" i="4"/>
  <c r="U256" i="4"/>
  <c r="X256" i="4"/>
  <c r="AA256" i="4"/>
  <c r="AB256" i="4" s="1"/>
  <c r="W256" i="4"/>
  <c r="V256" i="4"/>
  <c r="AA251" i="4"/>
  <c r="AB251" i="4" s="1"/>
  <c r="W251" i="4"/>
  <c r="V251" i="4"/>
  <c r="AC251" i="4"/>
  <c r="U251" i="4"/>
  <c r="X251" i="4"/>
  <c r="X246" i="4"/>
  <c r="AA246" i="4"/>
  <c r="AB246" i="4" s="1"/>
  <c r="W246" i="4"/>
  <c r="AC246" i="4"/>
  <c r="U246" i="4"/>
  <c r="V246" i="4" s="1"/>
  <c r="AC247" i="4"/>
  <c r="U247" i="4"/>
  <c r="V247" i="4" s="1"/>
  <c r="X247" i="4"/>
  <c r="W247" i="4"/>
  <c r="AA247" i="4"/>
  <c r="M240" i="4"/>
  <c r="AA249" i="4"/>
  <c r="W249" i="4"/>
  <c r="V249" i="4"/>
  <c r="X249" i="4"/>
  <c r="AC249" i="4"/>
  <c r="U249" i="4"/>
  <c r="X237" i="4"/>
  <c r="AA237" i="4"/>
  <c r="W237" i="4"/>
  <c r="AC237" i="4"/>
  <c r="U237" i="4"/>
  <c r="V237" i="4" s="1"/>
  <c r="AA226" i="4"/>
  <c r="W226" i="4"/>
  <c r="V226" i="4"/>
  <c r="AC226" i="4"/>
  <c r="U226" i="4"/>
  <c r="X226" i="4"/>
  <c r="X210" i="4"/>
  <c r="AA210" i="4"/>
  <c r="W210" i="4"/>
  <c r="V210" i="4"/>
  <c r="U210" i="4"/>
  <c r="AC210" i="4"/>
  <c r="AA541" i="4"/>
  <c r="W541" i="4"/>
  <c r="V541" i="4"/>
  <c r="AC541" i="4"/>
  <c r="U541" i="4"/>
  <c r="X541" i="4"/>
  <c r="AB541" i="4"/>
  <c r="Y553" i="4"/>
  <c r="Z553" i="4" s="1"/>
  <c r="AB553" i="4"/>
  <c r="V535" i="4"/>
  <c r="AC535" i="4"/>
  <c r="U535" i="4"/>
  <c r="X535" i="4"/>
  <c r="AA535" i="4"/>
  <c r="AB535" i="4" s="1"/>
  <c r="W535" i="4"/>
  <c r="W528" i="4"/>
  <c r="AA528" i="4"/>
  <c r="AB528" i="4" s="1"/>
  <c r="U528" i="4"/>
  <c r="V528" i="4" s="1"/>
  <c r="AC528" i="4"/>
  <c r="Y528" i="4"/>
  <c r="Z528" i="4" s="1"/>
  <c r="X528" i="4"/>
  <c r="T521" i="4"/>
  <c r="L470" i="4"/>
  <c r="L26" i="4" s="1"/>
  <c r="Y441" i="4"/>
  <c r="Z441" i="4" s="1"/>
  <c r="AB515" i="4"/>
  <c r="X454" i="4"/>
  <c r="AA454" i="4"/>
  <c r="AC454" i="4"/>
  <c r="W454" i="4"/>
  <c r="U454" i="4"/>
  <c r="V454" i="4" s="1"/>
  <c r="X446" i="4"/>
  <c r="V446" i="4"/>
  <c r="AA446" i="4"/>
  <c r="AB446" i="4" s="1"/>
  <c r="U446" i="4"/>
  <c r="AC446" i="4"/>
  <c r="W446" i="4"/>
  <c r="AC461" i="4"/>
  <c r="AC442" i="4"/>
  <c r="V445" i="4"/>
  <c r="X445" i="4"/>
  <c r="AC445" i="4"/>
  <c r="U445" i="4"/>
  <c r="AA445" i="4"/>
  <c r="W445" i="4"/>
  <c r="AC422" i="4"/>
  <c r="S384" i="4"/>
  <c r="AC460" i="4"/>
  <c r="U460" i="4"/>
  <c r="AA460" i="4"/>
  <c r="AB460" i="4" s="1"/>
  <c r="W460" i="4"/>
  <c r="X460" i="4"/>
  <c r="V460" i="4"/>
  <c r="AC409" i="4"/>
  <c r="U409" i="4"/>
  <c r="X409" i="4"/>
  <c r="AA409" i="4"/>
  <c r="AB409" i="4" s="1"/>
  <c r="W409" i="4"/>
  <c r="V409" i="4"/>
  <c r="AC513" i="4"/>
  <c r="U513" i="4"/>
  <c r="X513" i="4"/>
  <c r="V513" i="4"/>
  <c r="AA513" i="4"/>
  <c r="W513" i="4"/>
  <c r="V364" i="4"/>
  <c r="X364" i="4"/>
  <c r="Y364" i="4"/>
  <c r="Z364" i="4" s="1"/>
  <c r="AC364" i="4"/>
  <c r="U364" i="4"/>
  <c r="AA364" i="4"/>
  <c r="W364" i="4"/>
  <c r="Y376" i="4"/>
  <c r="X420" i="4"/>
  <c r="AA420" i="4"/>
  <c r="W420" i="4"/>
  <c r="AC420" i="4"/>
  <c r="U420" i="4"/>
  <c r="V420" i="4" s="1"/>
  <c r="T404" i="4"/>
  <c r="AA280" i="4"/>
  <c r="W280" i="4"/>
  <c r="AC280" i="4"/>
  <c r="U280" i="4"/>
  <c r="V280" i="4" s="1"/>
  <c r="X280" i="4"/>
  <c r="AA367" i="4"/>
  <c r="W367" i="4"/>
  <c r="AC367" i="4"/>
  <c r="Y367" i="4"/>
  <c r="Z367" i="4" s="1"/>
  <c r="U367" i="4"/>
  <c r="X367" i="4"/>
  <c r="V367" i="4"/>
  <c r="X279" i="4"/>
  <c r="AA279" i="4"/>
  <c r="AB279" i="4" s="1"/>
  <c r="W279" i="4"/>
  <c r="AC279" i="4"/>
  <c r="U279" i="4"/>
  <c r="V279" i="4" s="1"/>
  <c r="AA274" i="4"/>
  <c r="AB274" i="4" s="1"/>
  <c r="W274" i="4"/>
  <c r="V274" i="4"/>
  <c r="AC274" i="4"/>
  <c r="U274" i="4"/>
  <c r="X274" i="4"/>
  <c r="AA261" i="4"/>
  <c r="AB261" i="4" s="1"/>
  <c r="W261" i="4"/>
  <c r="AC261" i="4"/>
  <c r="U261" i="4"/>
  <c r="V261" i="4" s="1"/>
  <c r="X261" i="4"/>
  <c r="N376" i="4"/>
  <c r="AA241" i="4"/>
  <c r="AB241" i="4" s="1"/>
  <c r="W241" i="4"/>
  <c r="V241" i="4"/>
  <c r="X241" i="4"/>
  <c r="AC241" i="4"/>
  <c r="U241" i="4"/>
  <c r="J240" i="4"/>
  <c r="AA253" i="4"/>
  <c r="AB253" i="4" s="1"/>
  <c r="X233" i="4"/>
  <c r="AA233" i="4"/>
  <c r="W233" i="4"/>
  <c r="V233" i="4"/>
  <c r="AC233" i="4"/>
  <c r="U233" i="4"/>
  <c r="AA103" i="4"/>
  <c r="W103" i="4"/>
  <c r="V103" i="4"/>
  <c r="AC103" i="4"/>
  <c r="Y103" i="4"/>
  <c r="Z103" i="4" s="1"/>
  <c r="U103" i="4"/>
  <c r="X103" i="4"/>
  <c r="AB237" i="4"/>
  <c r="Y215" i="4"/>
  <c r="Z215" i="4" s="1"/>
  <c r="T167" i="4"/>
  <c r="AD167" i="4"/>
  <c r="N166" i="4"/>
  <c r="P201" i="4"/>
  <c r="T170" i="4"/>
  <c r="V147" i="4"/>
  <c r="AC147" i="4"/>
  <c r="Y147" i="4"/>
  <c r="Z147" i="4" s="1"/>
  <c r="U147" i="4"/>
  <c r="X147" i="4"/>
  <c r="AA147" i="4"/>
  <c r="W147" i="4"/>
  <c r="S240" i="4"/>
  <c r="S239" i="4" s="1"/>
  <c r="T235" i="4"/>
  <c r="V213" i="4"/>
  <c r="AC213" i="4"/>
  <c r="U213" i="4"/>
  <c r="X213" i="4"/>
  <c r="AA213" i="4"/>
  <c r="W213" i="4"/>
  <c r="T62" i="4"/>
  <c r="X33" i="4"/>
  <c r="AA33" i="4"/>
  <c r="W33" i="4"/>
  <c r="AC33" i="4"/>
  <c r="U33" i="4"/>
  <c r="V33" i="4" s="1"/>
  <c r="AD30" i="4"/>
  <c r="S36" i="4"/>
  <c r="S29" i="4" s="1"/>
  <c r="S28" i="4" s="1"/>
  <c r="AA114" i="4"/>
  <c r="K470" i="4"/>
  <c r="K26" i="4" s="1"/>
  <c r="V455" i="4"/>
  <c r="X455" i="4"/>
  <c r="W455" i="4"/>
  <c r="U455" i="4"/>
  <c r="AC455" i="4"/>
  <c r="AA455" i="4"/>
  <c r="AC443" i="4"/>
  <c r="U443" i="4"/>
  <c r="AA443" i="4"/>
  <c r="AB443" i="4" s="1"/>
  <c r="W443" i="4"/>
  <c r="X443" i="4"/>
  <c r="V443" i="4"/>
  <c r="AB454" i="4"/>
  <c r="X452" i="4"/>
  <c r="V452" i="4"/>
  <c r="W452" i="4"/>
  <c r="AC452" i="4"/>
  <c r="U452" i="4"/>
  <c r="AA452" i="4"/>
  <c r="AB452" i="4" s="1"/>
  <c r="U376" i="4"/>
  <c r="V377" i="4"/>
  <c r="AA555" i="4"/>
  <c r="AB555" i="4" s="1"/>
  <c r="W555" i="4"/>
  <c r="V555" i="4"/>
  <c r="AC555" i="4"/>
  <c r="U555" i="4"/>
  <c r="X555" i="4"/>
  <c r="M470" i="4"/>
  <c r="AB471" i="4"/>
  <c r="AB455" i="4"/>
  <c r="X451" i="4"/>
  <c r="W451" i="4"/>
  <c r="AA451" i="4"/>
  <c r="AB451" i="4" s="1"/>
  <c r="U451" i="4"/>
  <c r="V451" i="4" s="1"/>
  <c r="AC451" i="4"/>
  <c r="AC515" i="4"/>
  <c r="U515" i="4"/>
  <c r="V515" i="4" s="1"/>
  <c r="W515" i="4"/>
  <c r="AA515" i="4"/>
  <c r="X515" i="4"/>
  <c r="X449" i="4"/>
  <c r="AC449" i="4"/>
  <c r="U449" i="4"/>
  <c r="V449" i="4" s="1"/>
  <c r="AA449" i="4"/>
  <c r="W449" i="4"/>
  <c r="AA441" i="4"/>
  <c r="AB441" i="4" s="1"/>
  <c r="W441" i="4"/>
  <c r="AC441" i="4"/>
  <c r="U441" i="4"/>
  <c r="V441" i="4" s="1"/>
  <c r="X441" i="4"/>
  <c r="K384" i="4"/>
  <c r="T444" i="4"/>
  <c r="AC382" i="4"/>
  <c r="AC376" i="4" s="1"/>
  <c r="U382" i="4"/>
  <c r="X382" i="4"/>
  <c r="AA382" i="4"/>
  <c r="AB382" i="4" s="1"/>
  <c r="W382" i="4"/>
  <c r="V382" i="4"/>
  <c r="AA462" i="4"/>
  <c r="AB462" i="4" s="1"/>
  <c r="V462" i="4"/>
  <c r="X462" i="4"/>
  <c r="U462" i="4"/>
  <c r="W462" i="4"/>
  <c r="AC462" i="4"/>
  <c r="X453" i="4"/>
  <c r="AC453" i="4"/>
  <c r="U453" i="4"/>
  <c r="V453" i="4" s="1"/>
  <c r="AA453" i="4"/>
  <c r="W453" i="4"/>
  <c r="J376" i="4"/>
  <c r="L400" i="4"/>
  <c r="L396" i="4" s="1"/>
  <c r="N400" i="4"/>
  <c r="AC342" i="4"/>
  <c r="Y342" i="4"/>
  <c r="Z342" i="4" s="1"/>
  <c r="U342" i="4"/>
  <c r="AA342" i="4"/>
  <c r="W342" i="4"/>
  <c r="V342" i="4"/>
  <c r="X342" i="4"/>
  <c r="AC336" i="4"/>
  <c r="Y336" i="4"/>
  <c r="Z336" i="4" s="1"/>
  <c r="U336" i="4"/>
  <c r="AA336" i="4"/>
  <c r="W336" i="4"/>
  <c r="V336" i="4"/>
  <c r="X336" i="4"/>
  <c r="AC313" i="4"/>
  <c r="Y313" i="4"/>
  <c r="Z313" i="4" s="1"/>
  <c r="U313" i="4"/>
  <c r="AA313" i="4"/>
  <c r="W313" i="4"/>
  <c r="V313" i="4"/>
  <c r="X313" i="4"/>
  <c r="AA298" i="4"/>
  <c r="W298" i="4"/>
  <c r="AC298" i="4"/>
  <c r="Y298" i="4"/>
  <c r="Z298" i="4" s="1"/>
  <c r="U298" i="4"/>
  <c r="X298" i="4"/>
  <c r="V298" i="4"/>
  <c r="AA276" i="4"/>
  <c r="AB276" i="4" s="1"/>
  <c r="W276" i="4"/>
  <c r="AC276" i="4"/>
  <c r="U276" i="4"/>
  <c r="V276" i="4" s="1"/>
  <c r="X276" i="4"/>
  <c r="AA263" i="4"/>
  <c r="W263" i="4"/>
  <c r="V263" i="4"/>
  <c r="AC263" i="4"/>
  <c r="U263" i="4"/>
  <c r="X263" i="4"/>
  <c r="AA254" i="4"/>
  <c r="AB254" i="4" s="1"/>
  <c r="W254" i="4"/>
  <c r="X254" i="4"/>
  <c r="AC254" i="4"/>
  <c r="U254" i="4"/>
  <c r="V254" i="4" s="1"/>
  <c r="S400" i="4"/>
  <c r="S396" i="4" s="1"/>
  <c r="AC245" i="4"/>
  <c r="U245" i="4"/>
  <c r="V245" i="4" s="1"/>
  <c r="X245" i="4"/>
  <c r="AA245" i="4"/>
  <c r="W245" i="4"/>
  <c r="AD241" i="4"/>
  <c r="N240" i="4"/>
  <c r="AB249" i="4"/>
  <c r="X229" i="4"/>
  <c r="AA229" i="4"/>
  <c r="AB229" i="4" s="1"/>
  <c r="W229" i="4"/>
  <c r="AC229" i="4"/>
  <c r="U229" i="4"/>
  <c r="V229" i="4" s="1"/>
  <c r="AD208" i="4"/>
  <c r="N203" i="4"/>
  <c r="AA127" i="4"/>
  <c r="W127" i="4"/>
  <c r="V127" i="4"/>
  <c r="AC127" i="4"/>
  <c r="Y127" i="4"/>
  <c r="Z127" i="4" s="1"/>
  <c r="U127" i="4"/>
  <c r="X127" i="4"/>
  <c r="AA109" i="4"/>
  <c r="W109" i="4"/>
  <c r="V109" i="4"/>
  <c r="AC109" i="4"/>
  <c r="Y109" i="4"/>
  <c r="Z109" i="4" s="1"/>
  <c r="U109" i="4"/>
  <c r="X109" i="4"/>
  <c r="AA78" i="4"/>
  <c r="W78" i="4"/>
  <c r="V78" i="4"/>
  <c r="AC78" i="4"/>
  <c r="Y78" i="4"/>
  <c r="Z78" i="4" s="1"/>
  <c r="U78" i="4"/>
  <c r="X78" i="4"/>
  <c r="AA74" i="4"/>
  <c r="W74" i="4"/>
  <c r="V74" i="4"/>
  <c r="AC74" i="4"/>
  <c r="Y74" i="4"/>
  <c r="Z74" i="4" s="1"/>
  <c r="U74" i="4"/>
  <c r="X74" i="4"/>
  <c r="AA66" i="4"/>
  <c r="W66" i="4"/>
  <c r="V66" i="4"/>
  <c r="AC66" i="4"/>
  <c r="U66" i="4"/>
  <c r="Y66" i="4"/>
  <c r="Z66" i="4" s="1"/>
  <c r="X66" i="4"/>
  <c r="T273" i="4"/>
  <c r="T264" i="4"/>
  <c r="T260" i="4"/>
  <c r="AB210" i="4"/>
  <c r="AD170" i="4"/>
  <c r="X151" i="4"/>
  <c r="AA151" i="4"/>
  <c r="W151" i="4"/>
  <c r="V151" i="4"/>
  <c r="AC151" i="4"/>
  <c r="Y151" i="4"/>
  <c r="Z151" i="4" s="1"/>
  <c r="U151" i="4"/>
  <c r="AC255" i="4"/>
  <c r="T236" i="4"/>
  <c r="L166" i="4"/>
  <c r="L165" i="4" s="1"/>
  <c r="V155" i="4"/>
  <c r="AC155" i="4"/>
  <c r="Y155" i="4"/>
  <c r="Z155" i="4" s="1"/>
  <c r="U155" i="4"/>
  <c r="X155" i="4"/>
  <c r="AA155" i="4"/>
  <c r="W155" i="4"/>
  <c r="V171" i="4"/>
  <c r="AC171" i="4"/>
  <c r="Y171" i="4"/>
  <c r="Z171" i="4" s="1"/>
  <c r="U171" i="4"/>
  <c r="X171" i="4"/>
  <c r="W171" i="4"/>
  <c r="AA171" i="4"/>
  <c r="AC232" i="4"/>
  <c r="J230" i="4"/>
  <c r="V215" i="4"/>
  <c r="AC215" i="4"/>
  <c r="U215" i="4"/>
  <c r="X215" i="4"/>
  <c r="AA215" i="4"/>
  <c r="W215" i="4"/>
  <c r="AD183" i="4"/>
  <c r="N177" i="4"/>
  <c r="AD177" i="4" s="1"/>
  <c r="Y167" i="4"/>
  <c r="Z167" i="4" s="1"/>
  <c r="AA250" i="4"/>
  <c r="AB250" i="4" s="1"/>
  <c r="O202" i="4"/>
  <c r="O201" i="4" s="1"/>
  <c r="O22" i="4" s="1"/>
  <c r="S203" i="4"/>
  <c r="S202" i="4" s="1"/>
  <c r="L36" i="4"/>
  <c r="L29" i="4" s="1"/>
  <c r="AA62" i="4"/>
  <c r="X533" i="4"/>
  <c r="AA533" i="4"/>
  <c r="AB533" i="4" s="1"/>
  <c r="W533" i="4"/>
  <c r="V533" i="4"/>
  <c r="U533" i="4"/>
  <c r="AC533" i="4"/>
  <c r="AC544" i="4"/>
  <c r="U544" i="4"/>
  <c r="V544" i="4" s="1"/>
  <c r="X544" i="4"/>
  <c r="AA544" i="4"/>
  <c r="AB544" i="4" s="1"/>
  <c r="W544" i="4"/>
  <c r="O24" i="4"/>
  <c r="AB449" i="4"/>
  <c r="K375" i="4"/>
  <c r="AB453" i="4"/>
  <c r="AC421" i="4"/>
  <c r="U421" i="4"/>
  <c r="V421" i="4" s="1"/>
  <c r="W421" i="4"/>
  <c r="AA421" i="4"/>
  <c r="X421" i="4"/>
  <c r="AB377" i="4"/>
  <c r="AA376" i="4"/>
  <c r="J400" i="4"/>
  <c r="AA272" i="4"/>
  <c r="AB272" i="4" s="1"/>
  <c r="W272" i="4"/>
  <c r="V272" i="4"/>
  <c r="AC272" i="4"/>
  <c r="U272" i="4"/>
  <c r="X272" i="4"/>
  <c r="AA543" i="4"/>
  <c r="AB543" i="4" s="1"/>
  <c r="W543" i="4"/>
  <c r="AC543" i="4"/>
  <c r="U543" i="4"/>
  <c r="V543" i="4" s="1"/>
  <c r="X543" i="4"/>
  <c r="AC537" i="4"/>
  <c r="U537" i="4"/>
  <c r="X537" i="4"/>
  <c r="AA537" i="4"/>
  <c r="AB537" i="4" s="1"/>
  <c r="W537" i="4"/>
  <c r="V537" i="4"/>
  <c r="AA551" i="4"/>
  <c r="AB551" i="4" s="1"/>
  <c r="W551" i="4"/>
  <c r="AC551" i="4"/>
  <c r="U551" i="4"/>
  <c r="V551" i="4" s="1"/>
  <c r="X551" i="4"/>
  <c r="AB527" i="4"/>
  <c r="AA527" i="4"/>
  <c r="V459" i="4"/>
  <c r="X459" i="4"/>
  <c r="W459" i="4"/>
  <c r="AC459" i="4"/>
  <c r="AA459" i="4"/>
  <c r="AB459" i="4" s="1"/>
  <c r="U459" i="4"/>
  <c r="AB447" i="4"/>
  <c r="AB456" i="4"/>
  <c r="AD433" i="4"/>
  <c r="N432" i="4"/>
  <c r="AA521" i="4"/>
  <c r="AB521" i="4" s="1"/>
  <c r="X560" i="4"/>
  <c r="AA560" i="4"/>
  <c r="AB560" i="4" s="1"/>
  <c r="W560" i="4"/>
  <c r="U560" i="4"/>
  <c r="V560" i="4" s="1"/>
  <c r="AC560" i="4"/>
  <c r="X550" i="4"/>
  <c r="AA550" i="4"/>
  <c r="AB550" i="4" s="1"/>
  <c r="W550" i="4"/>
  <c r="AC550" i="4"/>
  <c r="U550" i="4"/>
  <c r="V550" i="4" s="1"/>
  <c r="T542" i="4"/>
  <c r="X545" i="4"/>
  <c r="AA545" i="4"/>
  <c r="AB545" i="4" s="1"/>
  <c r="W545" i="4"/>
  <c r="U545" i="4"/>
  <c r="V545" i="4" s="1"/>
  <c r="AC545" i="4"/>
  <c r="AB531" i="4"/>
  <c r="AA566" i="4"/>
  <c r="W566" i="4"/>
  <c r="V566" i="4"/>
  <c r="AC566" i="4"/>
  <c r="Y566" i="4"/>
  <c r="Z566" i="4" s="1"/>
  <c r="U566" i="4"/>
  <c r="X566" i="4"/>
  <c r="AB517" i="4"/>
  <c r="AB548" i="4"/>
  <c r="S470" i="4"/>
  <c r="S26" i="4" s="1"/>
  <c r="AB440" i="4"/>
  <c r="M439" i="4"/>
  <c r="J440" i="4"/>
  <c r="AA428" i="4"/>
  <c r="AB428" i="4" s="1"/>
  <c r="AC519" i="4"/>
  <c r="U519" i="4"/>
  <c r="V519" i="4" s="1"/>
  <c r="X519" i="4"/>
  <c r="AA519" i="4"/>
  <c r="AB519" i="4" s="1"/>
  <c r="W519" i="4"/>
  <c r="O26" i="4"/>
  <c r="X458" i="4"/>
  <c r="V458" i="4"/>
  <c r="AA458" i="4"/>
  <c r="AB458" i="4" s="1"/>
  <c r="W458" i="4"/>
  <c r="U458" i="4"/>
  <c r="AC458" i="4"/>
  <c r="X450" i="4"/>
  <c r="V450" i="4"/>
  <c r="AA450" i="4"/>
  <c r="AC450" i="4"/>
  <c r="W450" i="4"/>
  <c r="U450" i="4"/>
  <c r="T461" i="4"/>
  <c r="Y439" i="4"/>
  <c r="Y24" i="4" s="1"/>
  <c r="Q24" i="4"/>
  <c r="N470" i="4"/>
  <c r="X448" i="4"/>
  <c r="V448" i="4"/>
  <c r="W448" i="4"/>
  <c r="AC448" i="4"/>
  <c r="U448" i="4"/>
  <c r="AA448" i="4"/>
  <c r="J470" i="4"/>
  <c r="V457" i="4"/>
  <c r="X457" i="4"/>
  <c r="AC457" i="4"/>
  <c r="U457" i="4"/>
  <c r="AA457" i="4"/>
  <c r="AB457" i="4" s="1"/>
  <c r="W457" i="4"/>
  <c r="S439" i="4"/>
  <c r="S24" i="4" s="1"/>
  <c r="X388" i="4"/>
  <c r="AA388" i="4"/>
  <c r="W388" i="4"/>
  <c r="V388" i="4"/>
  <c r="AC388" i="4"/>
  <c r="U388" i="4"/>
  <c r="N384" i="4"/>
  <c r="AD385" i="4"/>
  <c r="AB513" i="4"/>
  <c r="N439" i="4"/>
  <c r="AB421" i="4"/>
  <c r="S375" i="4"/>
  <c r="W376" i="4"/>
  <c r="V361" i="4"/>
  <c r="X361" i="4"/>
  <c r="AA361" i="4"/>
  <c r="W361" i="4"/>
  <c r="AC361" i="4"/>
  <c r="Y361" i="4"/>
  <c r="Z361" i="4" s="1"/>
  <c r="U361" i="4"/>
  <c r="Y384" i="4"/>
  <c r="Z385" i="4"/>
  <c r="AB420" i="4"/>
  <c r="AB372" i="4"/>
  <c r="AA372" i="4"/>
  <c r="AC365" i="4"/>
  <c r="Y365" i="4"/>
  <c r="Z365" i="4" s="1"/>
  <c r="U365" i="4"/>
  <c r="AA365" i="4"/>
  <c r="W365" i="4"/>
  <c r="X365" i="4"/>
  <c r="V365" i="4"/>
  <c r="V292" i="4"/>
  <c r="AC292" i="4"/>
  <c r="Y292" i="4"/>
  <c r="Z292" i="4" s="1"/>
  <c r="U292" i="4"/>
  <c r="X292" i="4"/>
  <c r="AA292" i="4"/>
  <c r="W292" i="4"/>
  <c r="AB280" i="4"/>
  <c r="AA270" i="4"/>
  <c r="AB270" i="4" s="1"/>
  <c r="W270" i="4"/>
  <c r="V270" i="4"/>
  <c r="AC270" i="4"/>
  <c r="U270" i="4"/>
  <c r="X270" i="4"/>
  <c r="AA257" i="4"/>
  <c r="AB257" i="4" s="1"/>
  <c r="W257" i="4"/>
  <c r="X257" i="4"/>
  <c r="AC257" i="4"/>
  <c r="U257" i="4"/>
  <c r="V257" i="4" s="1"/>
  <c r="AC362" i="4"/>
  <c r="Y362" i="4"/>
  <c r="Z362" i="4" s="1"/>
  <c r="U362" i="4"/>
  <c r="AA362" i="4"/>
  <c r="W362" i="4"/>
  <c r="V362" i="4"/>
  <c r="X362" i="4"/>
  <c r="AB247" i="4"/>
  <c r="Y241" i="4"/>
  <c r="Z241" i="4" s="1"/>
  <c r="L240" i="4"/>
  <c r="L239" i="4" s="1"/>
  <c r="AD226" i="4"/>
  <c r="N225" i="4"/>
  <c r="AD225" i="4" s="1"/>
  <c r="AA208" i="4"/>
  <c r="AB208" i="4" s="1"/>
  <c r="W208" i="4"/>
  <c r="J203" i="4"/>
  <c r="AC208" i="4"/>
  <c r="U208" i="4"/>
  <c r="V208" i="4" s="1"/>
  <c r="X208" i="4"/>
  <c r="X137" i="4"/>
  <c r="AA137" i="4"/>
  <c r="W137" i="4"/>
  <c r="V137" i="4"/>
  <c r="AC137" i="4"/>
  <c r="Y137" i="4"/>
  <c r="Z137" i="4" s="1"/>
  <c r="U137" i="4"/>
  <c r="AA113" i="4"/>
  <c r="W113" i="4"/>
  <c r="V113" i="4"/>
  <c r="AC113" i="4"/>
  <c r="Y113" i="4"/>
  <c r="Z113" i="4" s="1"/>
  <c r="U113" i="4"/>
  <c r="X113" i="4"/>
  <c r="AA92" i="4"/>
  <c r="W92" i="4"/>
  <c r="V92" i="4"/>
  <c r="AC92" i="4"/>
  <c r="Y92" i="4"/>
  <c r="Z92" i="4" s="1"/>
  <c r="U92" i="4"/>
  <c r="X92" i="4"/>
  <c r="T250" i="4"/>
  <c r="AB245" i="4"/>
  <c r="M166" i="4"/>
  <c r="AB167" i="4"/>
  <c r="AA234" i="4"/>
  <c r="W234" i="4"/>
  <c r="V234" i="4"/>
  <c r="AC234" i="4"/>
  <c r="U234" i="4"/>
  <c r="X234" i="4"/>
  <c r="Q202" i="4"/>
  <c r="Q201" i="4" s="1"/>
  <c r="Q22" i="4" s="1"/>
  <c r="V142" i="4"/>
  <c r="AC142" i="4"/>
  <c r="Y142" i="4"/>
  <c r="Z142" i="4" s="1"/>
  <c r="U142" i="4"/>
  <c r="X142" i="4"/>
  <c r="W142" i="4"/>
  <c r="AA142" i="4"/>
  <c r="V122" i="4"/>
  <c r="AC122" i="4"/>
  <c r="Y122" i="4"/>
  <c r="Z122" i="4" s="1"/>
  <c r="U122" i="4"/>
  <c r="X122" i="4"/>
  <c r="W122" i="4"/>
  <c r="AA122" i="4"/>
  <c r="AD37" i="4"/>
  <c r="N36" i="4"/>
  <c r="Q21" i="4"/>
  <c r="Q18" i="4" s="1"/>
  <c r="Q20" i="4" s="1"/>
  <c r="Q27" i="4"/>
  <c r="AA183" i="4"/>
  <c r="W183" i="4"/>
  <c r="V183" i="4"/>
  <c r="AC183" i="4"/>
  <c r="Y183" i="4"/>
  <c r="Z183" i="4" s="1"/>
  <c r="X183" i="4"/>
  <c r="J177" i="4"/>
  <c r="V152" i="4"/>
  <c r="AC152" i="4"/>
  <c r="Y152" i="4"/>
  <c r="Z152" i="4" s="1"/>
  <c r="U152" i="4"/>
  <c r="X152" i="4"/>
  <c r="AA152" i="4"/>
  <c r="W152" i="4"/>
  <c r="AC56" i="4"/>
  <c r="Y56" i="4"/>
  <c r="Z56" i="4" s="1"/>
  <c r="X56" i="4"/>
  <c r="AA56" i="4"/>
  <c r="W56" i="4"/>
  <c r="U56" i="4"/>
  <c r="V56" i="4"/>
  <c r="AA42" i="4"/>
  <c r="W42" i="4"/>
  <c r="V42" i="4"/>
  <c r="X42" i="4"/>
  <c r="AC42" i="4"/>
  <c r="Y42" i="4"/>
  <c r="Z42" i="4" s="1"/>
  <c r="U42" i="4"/>
  <c r="AA40" i="4"/>
  <c r="W40" i="4"/>
  <c r="V40" i="4"/>
  <c r="X40" i="4"/>
  <c r="AC40" i="4"/>
  <c r="Y40" i="4"/>
  <c r="Z40" i="4" s="1"/>
  <c r="U40" i="4"/>
  <c r="V19" i="4"/>
  <c r="Y37" i="4"/>
  <c r="Z37" i="4" s="1"/>
  <c r="AA100" i="4"/>
  <c r="W100" i="4"/>
  <c r="V100" i="4"/>
  <c r="AC100" i="4"/>
  <c r="Y100" i="4"/>
  <c r="Z100" i="4" s="1"/>
  <c r="U100" i="4"/>
  <c r="X100" i="4"/>
  <c r="AA70" i="4"/>
  <c r="W70" i="4"/>
  <c r="V70" i="4"/>
  <c r="Y70" i="4"/>
  <c r="Z70" i="4" s="1"/>
  <c r="X70" i="4"/>
  <c r="AC70" i="4"/>
  <c r="U70" i="4"/>
  <c r="AA59" i="4"/>
  <c r="W59" i="4"/>
  <c r="V59" i="4"/>
  <c r="Y59" i="4"/>
  <c r="Z59" i="4" s="1"/>
  <c r="AC59" i="4"/>
  <c r="U59" i="4"/>
  <c r="X59" i="4"/>
  <c r="M225" i="4"/>
  <c r="M202" i="4" s="1"/>
  <c r="AB226" i="4"/>
  <c r="X154" i="4"/>
  <c r="AA154" i="4"/>
  <c r="W154" i="4"/>
  <c r="V154" i="4"/>
  <c r="Y154" i="4"/>
  <c r="Z154" i="4" s="1"/>
  <c r="U154" i="4"/>
  <c r="AC154" i="4"/>
  <c r="X148" i="4"/>
  <c r="AA148" i="4"/>
  <c r="W148" i="4"/>
  <c r="V148" i="4"/>
  <c r="Y148" i="4"/>
  <c r="Z148" i="4" s="1"/>
  <c r="U148" i="4"/>
  <c r="AC148" i="4"/>
  <c r="V167" i="4"/>
  <c r="J166" i="4"/>
  <c r="AC167" i="4"/>
  <c r="U167" i="4"/>
  <c r="X167" i="4"/>
  <c r="AA167" i="4"/>
  <c r="W167" i="4"/>
  <c r="V149" i="4"/>
  <c r="AC149" i="4"/>
  <c r="Y149" i="4"/>
  <c r="Z149" i="4" s="1"/>
  <c r="U149" i="4"/>
  <c r="X149" i="4"/>
  <c r="AA149" i="4"/>
  <c r="W149" i="4"/>
  <c r="J36" i="4"/>
  <c r="J29" i="4" s="1"/>
  <c r="V37" i="4"/>
  <c r="AC37" i="4"/>
  <c r="U37" i="4"/>
  <c r="AA37" i="4"/>
  <c r="W37" i="4"/>
  <c r="X37" i="4"/>
  <c r="R201" i="4"/>
  <c r="M36" i="4"/>
  <c r="M29" i="4" s="1"/>
  <c r="AB37" i="4"/>
  <c r="AC19" i="4"/>
  <c r="AB213" i="4"/>
  <c r="AD33" i="4"/>
  <c r="N29" i="4"/>
  <c r="O27" i="4"/>
  <c r="O21" i="4"/>
  <c r="L225" i="4"/>
  <c r="L202" i="4" s="1"/>
  <c r="L201" i="4" s="1"/>
  <c r="L22" i="4" s="1"/>
  <c r="Z30" i="4"/>
  <c r="M201" i="4" l="1"/>
  <c r="X29" i="4"/>
  <c r="AA166" i="4"/>
  <c r="W166" i="4"/>
  <c r="J165" i="4"/>
  <c r="J28" i="4" s="1"/>
  <c r="AC166" i="4"/>
  <c r="Y166" i="4"/>
  <c r="Z166" i="4" s="1"/>
  <c r="U166" i="4"/>
  <c r="U165" i="4" s="1"/>
  <c r="X166" i="4"/>
  <c r="V177" i="4"/>
  <c r="AC177" i="4"/>
  <c r="Y177" i="4"/>
  <c r="Z177" i="4" s="1"/>
  <c r="X177" i="4"/>
  <c r="W177" i="4"/>
  <c r="AA177" i="4"/>
  <c r="X203" i="4"/>
  <c r="AA203" i="4"/>
  <c r="AB203" i="4" s="1"/>
  <c r="W203" i="4"/>
  <c r="AC203" i="4"/>
  <c r="Y203" i="4"/>
  <c r="Z203" i="4" s="1"/>
  <c r="AA230" i="4"/>
  <c r="AB230" i="4" s="1"/>
  <c r="W230" i="4"/>
  <c r="AC230" i="4"/>
  <c r="U230" i="4"/>
  <c r="V230" i="4" s="1"/>
  <c r="X230" i="4"/>
  <c r="M26" i="4"/>
  <c r="U375" i="4"/>
  <c r="R22" i="4"/>
  <c r="R18" i="4" s="1"/>
  <c r="R20" i="4" s="1"/>
  <c r="R27" i="4"/>
  <c r="M24" i="4"/>
  <c r="AD19" i="4"/>
  <c r="U36" i="4"/>
  <c r="U29" i="4" s="1"/>
  <c r="M165" i="4"/>
  <c r="AB165" i="4" s="1"/>
  <c r="AB166" i="4"/>
  <c r="L28" i="4"/>
  <c r="J375" i="4"/>
  <c r="S21" i="4"/>
  <c r="S18" i="4" s="1"/>
  <c r="S20" i="4" s="1"/>
  <c r="P22" i="4"/>
  <c r="P18" i="4" s="1"/>
  <c r="P20" i="4" s="1"/>
  <c r="P27" i="4"/>
  <c r="Y375" i="4"/>
  <c r="Z375" i="4" s="1"/>
  <c r="N24" i="4"/>
  <c r="AD470" i="4"/>
  <c r="N26" i="4"/>
  <c r="AD26" i="4" s="1"/>
  <c r="AD432" i="4"/>
  <c r="N23" i="4"/>
  <c r="AD23" i="4" s="1"/>
  <c r="S201" i="4"/>
  <c r="S22" i="4" s="1"/>
  <c r="AD203" i="4"/>
  <c r="N202" i="4"/>
  <c r="AD400" i="4"/>
  <c r="N396" i="4"/>
  <c r="AD396" i="4" s="1"/>
  <c r="AD166" i="4"/>
  <c r="N165" i="4"/>
  <c r="AA240" i="4"/>
  <c r="AB240" i="4" s="1"/>
  <c r="Y240" i="4"/>
  <c r="Z240" i="4" s="1"/>
  <c r="X240" i="4"/>
  <c r="AC240" i="4"/>
  <c r="W240" i="4"/>
  <c r="V240" i="4"/>
  <c r="J239" i="4"/>
  <c r="U240" i="4"/>
  <c r="U239" i="4" s="1"/>
  <c r="N375" i="4"/>
  <c r="AD375" i="4" s="1"/>
  <c r="W384" i="4"/>
  <c r="U384" i="4"/>
  <c r="V432" i="4"/>
  <c r="X432" i="4"/>
  <c r="AC432" i="4"/>
  <c r="AC23" i="4" s="1"/>
  <c r="AA432" i="4"/>
  <c r="AA23" i="4" s="1"/>
  <c r="Y432" i="4"/>
  <c r="W432" i="4"/>
  <c r="W23" i="4" s="1"/>
  <c r="J23" i="4"/>
  <c r="X23" i="4" s="1"/>
  <c r="O18" i="4"/>
  <c r="M28" i="4"/>
  <c r="V36" i="4"/>
  <c r="Y36" i="4"/>
  <c r="AA36" i="4"/>
  <c r="W36" i="4"/>
  <c r="W29" i="4" s="1"/>
  <c r="AC36" i="4"/>
  <c r="AC29" i="4" s="1"/>
  <c r="AD29" i="4" s="1"/>
  <c r="X36" i="4"/>
  <c r="W375" i="4"/>
  <c r="V470" i="4"/>
  <c r="AC470" i="4"/>
  <c r="AC26" i="4" s="1"/>
  <c r="Y470" i="4"/>
  <c r="X470" i="4"/>
  <c r="AA470" i="4"/>
  <c r="AA26" i="4" s="1"/>
  <c r="W470" i="4"/>
  <c r="W26" i="4" s="1"/>
  <c r="J26" i="4"/>
  <c r="X26" i="4" s="1"/>
  <c r="U470" i="4"/>
  <c r="U26" i="4" s="1"/>
  <c r="X440" i="4"/>
  <c r="W440" i="4"/>
  <c r="AC440" i="4"/>
  <c r="AD440" i="4" s="1"/>
  <c r="AA440" i="4"/>
  <c r="U440" i="4"/>
  <c r="V440" i="4" s="1"/>
  <c r="J439" i="4"/>
  <c r="X400" i="4"/>
  <c r="AA400" i="4"/>
  <c r="AB400" i="4" s="1"/>
  <c r="W400" i="4"/>
  <c r="J396" i="4"/>
  <c r="AC400" i="4"/>
  <c r="Y400" i="4"/>
  <c r="Z400" i="4" s="1"/>
  <c r="U400" i="4"/>
  <c r="U396" i="4" s="1"/>
  <c r="U203" i="4"/>
  <c r="AD240" i="4"/>
  <c r="N239" i="4"/>
  <c r="AD239" i="4" s="1"/>
  <c r="AA29" i="4"/>
  <c r="AB29" i="4" s="1"/>
  <c r="AB33" i="4"/>
  <c r="J225" i="4"/>
  <c r="M239" i="4"/>
  <c r="AA384" i="4"/>
  <c r="AA375" i="4" s="1"/>
  <c r="AB375" i="4" s="1"/>
  <c r="AC384" i="4"/>
  <c r="AC375" i="4" s="1"/>
  <c r="K201" i="4"/>
  <c r="AA28" i="4" l="1"/>
  <c r="W28" i="4"/>
  <c r="W21" i="4" s="1"/>
  <c r="J21" i="4"/>
  <c r="V28" i="4"/>
  <c r="Y28" i="4"/>
  <c r="X28" i="4"/>
  <c r="X225" i="4"/>
  <c r="AA225" i="4"/>
  <c r="AB225" i="4" s="1"/>
  <c r="W225" i="4"/>
  <c r="V225" i="4"/>
  <c r="AC225" i="4"/>
  <c r="Y225" i="4"/>
  <c r="Z225" i="4" s="1"/>
  <c r="U225" i="4"/>
  <c r="AD36" i="4"/>
  <c r="J202" i="4"/>
  <c r="V166" i="4"/>
  <c r="M22" i="4"/>
  <c r="U202" i="4"/>
  <c r="U201" i="4" s="1"/>
  <c r="U22" i="4" s="1"/>
  <c r="V396" i="4"/>
  <c r="AC396" i="4"/>
  <c r="Y396" i="4"/>
  <c r="Z396" i="4" s="1"/>
  <c r="X396" i="4"/>
  <c r="AA396" i="4"/>
  <c r="AB396" i="4" s="1"/>
  <c r="W396" i="4"/>
  <c r="V26" i="4"/>
  <c r="M21" i="4"/>
  <c r="M27" i="4"/>
  <c r="AB28" i="4"/>
  <c r="Z432" i="4"/>
  <c r="Y23" i="4"/>
  <c r="Z23" i="4" s="1"/>
  <c r="AD202" i="4"/>
  <c r="N201" i="4"/>
  <c r="L21" i="4"/>
  <c r="L18" i="4" s="1"/>
  <c r="L20" i="4" s="1"/>
  <c r="L27" i="4"/>
  <c r="V29" i="4"/>
  <c r="U28" i="4"/>
  <c r="N28" i="4"/>
  <c r="AB26" i="4"/>
  <c r="V203" i="4"/>
  <c r="X439" i="4"/>
  <c r="V439" i="4"/>
  <c r="W439" i="4"/>
  <c r="W24" i="4" s="1"/>
  <c r="AC439" i="4"/>
  <c r="AA439" i="4"/>
  <c r="J24" i="4"/>
  <c r="X24" i="4" s="1"/>
  <c r="U439" i="4"/>
  <c r="U24" i="4" s="1"/>
  <c r="Z470" i="4"/>
  <c r="Y26" i="4"/>
  <c r="Z26" i="4" s="1"/>
  <c r="H13" i="4"/>
  <c r="O20" i="4"/>
  <c r="V239" i="4"/>
  <c r="AC239" i="4"/>
  <c r="Y239" i="4"/>
  <c r="Z239" i="4" s="1"/>
  <c r="X239" i="4"/>
  <c r="AA239" i="4"/>
  <c r="AB239" i="4" s="1"/>
  <c r="W239" i="4"/>
  <c r="A19" i="4"/>
  <c r="AB470" i="4"/>
  <c r="X375" i="4"/>
  <c r="V375" i="4"/>
  <c r="V400" i="4"/>
  <c r="K22" i="4"/>
  <c r="K18" i="4" s="1"/>
  <c r="K20" i="4" s="1"/>
  <c r="K27" i="4"/>
  <c r="Z36" i="4"/>
  <c r="Z29" i="4" s="1"/>
  <c r="Y29" i="4"/>
  <c r="S27" i="4"/>
  <c r="X165" i="4"/>
  <c r="AA165" i="4"/>
  <c r="W165" i="4"/>
  <c r="V165" i="4"/>
  <c r="AC165" i="4"/>
  <c r="AD165" i="4" s="1"/>
  <c r="Y165" i="4"/>
  <c r="Z165" i="4" s="1"/>
  <c r="V24" i="4" l="1"/>
  <c r="Z28" i="4"/>
  <c r="Y21" i="4"/>
  <c r="X21" i="4"/>
  <c r="N21" i="4"/>
  <c r="N27" i="4"/>
  <c r="M18" i="4"/>
  <c r="M20" i="4" s="1"/>
  <c r="AC202" i="4"/>
  <c r="Y202" i="4"/>
  <c r="Z202" i="4" s="1"/>
  <c r="X202" i="4"/>
  <c r="AA202" i="4"/>
  <c r="AB202" i="4" s="1"/>
  <c r="W202" i="4"/>
  <c r="V202" i="4"/>
  <c r="J201" i="4"/>
  <c r="AC28" i="4"/>
  <c r="AC24" i="4"/>
  <c r="AD24" i="4" s="1"/>
  <c r="AD439" i="4"/>
  <c r="AA24" i="4"/>
  <c r="AB24" i="4" s="1"/>
  <c r="AB439" i="4"/>
  <c r="U21" i="4"/>
  <c r="U27" i="4"/>
  <c r="AD201" i="4"/>
  <c r="N22" i="4"/>
  <c r="AD22" i="4" s="1"/>
  <c r="AA21" i="4"/>
  <c r="AC21" i="4" l="1"/>
  <c r="Z21" i="4"/>
  <c r="V21" i="4"/>
  <c r="U18" i="4"/>
  <c r="AD28" i="4"/>
  <c r="V201" i="4"/>
  <c r="AC201" i="4"/>
  <c r="AC22" i="4" s="1"/>
  <c r="Y201" i="4"/>
  <c r="X201" i="4"/>
  <c r="AA201" i="4"/>
  <c r="W201" i="4"/>
  <c r="W22" i="4" s="1"/>
  <c r="W18" i="4" s="1"/>
  <c r="W20" i="4" s="1"/>
  <c r="J22" i="4"/>
  <c r="J27" i="4"/>
  <c r="AB21" i="4"/>
  <c r="AD21" i="4"/>
  <c r="N18" i="4"/>
  <c r="N20" i="4" s="1"/>
  <c r="X27" i="4" l="1"/>
  <c r="W27" i="4"/>
  <c r="V27" i="4"/>
  <c r="Y27" i="4"/>
  <c r="Z27" i="4" s="1"/>
  <c r="X22" i="4"/>
  <c r="J18" i="4"/>
  <c r="V22" i="4"/>
  <c r="Z201" i="4"/>
  <c r="Y22" i="4"/>
  <c r="V18" i="4"/>
  <c r="V20" i="4" s="1"/>
  <c r="U20" i="4"/>
  <c r="AC27" i="4"/>
  <c r="AD27" i="4" s="1"/>
  <c r="AA22" i="4"/>
  <c r="AB201" i="4"/>
  <c r="AA27" i="4"/>
  <c r="AB27" i="4" s="1"/>
  <c r="AC18" i="4"/>
  <c r="X18" i="4" l="1"/>
  <c r="X20" i="4" s="1"/>
  <c r="J20" i="4"/>
  <c r="AD18" i="4"/>
  <c r="AD20" i="4" s="1"/>
  <c r="AC20" i="4"/>
  <c r="AB22" i="4"/>
  <c r="AA18" i="4"/>
  <c r="Z22" i="4"/>
  <c r="Y18" i="4"/>
  <c r="Z18" i="4" l="1"/>
  <c r="Z20" i="4" s="1"/>
  <c r="Y20" i="4"/>
  <c r="AB18" i="4"/>
  <c r="AB20" i="4" s="1"/>
  <c r="AA20" i="4"/>
</calcChain>
</file>

<file path=xl/sharedStrings.xml><?xml version="1.0" encoding="utf-8"?>
<sst xmlns="http://schemas.openxmlformats.org/spreadsheetml/2006/main" count="2133" uniqueCount="618">
  <si>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</si>
  <si>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Приложение  № 11</t>
  </si>
  <si>
    <t>за I квартал 2025 года</t>
  </si>
  <si>
    <t>к приказу Минэнерго России</t>
  </si>
  <si>
    <t>от « 25 » апреля 2018 г. № 320</t>
  </si>
  <si>
    <t>Отчет о реализации инвестиционной программы Акционерное общество "Россети Янтарь"</t>
  </si>
  <si>
    <t xml:space="preserve">          полное наименование субъекта электроэнергетики</t>
  </si>
  <si>
    <t>Год раскрытия информации: 2025 год</t>
  </si>
  <si>
    <t>Утвержденные плановые значения показателей приведены в соответствии с  Приказом Минэнерго России №13@ от 01.11.2024</t>
  </si>
  <si>
    <t xml:space="preserve">                                                            реквизиты решения органа исполнительной власти, утвердившего инвестиционную программу</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</si>
  <si>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</si>
  <si>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</si>
  <si>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</si>
  <si>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Всего (год 2024)</t>
  </si>
  <si>
    <t xml:space="preserve"> есть в утвержд.программе - в отчете должно стоять "0" а не "нд"</t>
  </si>
  <si>
    <t>план/внеплан года</t>
  </si>
  <si>
    <t>Должно быть в отчете /да/нет</t>
  </si>
  <si>
    <t>новая структура</t>
  </si>
  <si>
    <t>№ группы</t>
  </si>
  <si>
    <t xml:space="preserve">  Наименование инвестиционного проекта (группы инвестиционных проектов)</t>
  </si>
  <si>
    <t>Идентификатор инвестиционного проекта</t>
  </si>
  <si>
    <t xml:space="preserve">План </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</si>
  <si>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</si>
  <si>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</si>
  <si>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</si>
  <si>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</si>
  <si>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</si>
  <si>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</si>
  <si>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СВМ</t>
  </si>
  <si>
    <t>бюджетов субъектов Российской Федерации и муниципальных образований</t>
  </si>
  <si>
    <t>Общий фактический объем финансирования, в том числе за счет:</t>
  </si>
  <si>
    <t>60/110</t>
  </si>
  <si>
    <t>Техприсоединение</t>
  </si>
  <si>
    <t>млн. рублей
 (с НДС)</t>
  </si>
  <si>
    <t>%</t>
  </si>
  <si>
    <t>0</t>
  </si>
  <si>
    <t>ВСЕГО по инвестиционной программе, в том числе:</t>
  </si>
  <si>
    <t>Г</t>
  </si>
  <si>
    <t>нд</t>
  </si>
  <si>
    <t>должно быть</t>
  </si>
  <si>
    <t>проверка</t>
  </si>
  <si>
    <t>Технологическое присоединение, всего</t>
  </si>
  <si>
    <t>Реконструкция, модернизация, техническое перевооружение, всего</t>
  </si>
  <si>
    <t>Инвестиционные проекты, реализация которых обуславливается схемами и программами перспективного развития электроэнергетики, всего</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</si>
  <si>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</si>
  <si>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</si>
  <si>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</si>
  <si>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Калининградская область</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</si>
  <si>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</si>
  <si>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</si>
  <si>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</si>
  <si>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</si>
  <si>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</si>
  <si>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</si>
  <si>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</si>
  <si>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</si>
  <si>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</si>
  <si>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</si>
  <si>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</si>
  <si>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</si>
  <si>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</si>
  <si>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</si>
  <si>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</si>
  <si>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</si>
  <si>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</si>
  <si>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</si>
  <si>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</si>
  <si>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</si>
  <si>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</si>
  <si>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</si>
  <si>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</si>
  <si>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</si>
  <si>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</si>
  <si>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</si>
  <si>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</si>
  <si>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</si>
  <si>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</si>
  <si>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</si>
  <si>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</si>
  <si>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титул в разделе 1.2.7</t>
  </si>
  <si>
    <t>0.1</t>
  </si>
  <si>
    <t>0.2</t>
  </si>
  <si>
    <t>0.3</t>
  </si>
  <si>
    <t>0.4</t>
  </si>
  <si>
    <t>0.5</t>
  </si>
  <si>
    <t>0.6</t>
  </si>
  <si>
    <t>1</t>
  </si>
  <si>
    <t>1.1</t>
  </si>
  <si>
    <t>1.1.1</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</si>
  <si>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</si>
  <si>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</si>
  <si>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</si>
  <si>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</si>
  <si>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</si>
  <si>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t>
  </si>
  <si>
    <t>N_23-0620</t>
  </si>
  <si>
    <t>Строительство ТП 15/0,4 кВ, ЛЭП 15 кВ от КЛ 15 кВ (проектируемой по ТЗ № Z/027980/2023-24), организация системы учета электроэнергии в национальном парке "Куршская коса" Зеленоградского района</t>
  </si>
  <si>
    <t>O_24-0009</t>
  </si>
  <si>
    <t>Строительство РП 15 кВ, 2-х ЛЭП 15 кВ, дооборудование ПС 110 кВ Индустриальная (инв.№ 5326379), организация систем учета электроэнергии в Черняховском р-оне</t>
  </si>
  <si>
    <t>O_23-1275</t>
  </si>
  <si>
    <t>Строительство ТП 15/0,4 кВ, ЛЭП 15 кВ от ВЛ 15 кВ № 15-022 (инв. № 5114658), ЛЭП 15 кВ от ЗРУ 15 кВ ПС 110 кВ О-47 Борисово, организация системы учета электроэнергии в п. Луговое Гурьевского района</t>
  </si>
  <si>
    <t>P_23-1151</t>
  </si>
  <si>
    <t>Строительство 10 ТП 15/0,4 кВ, ЛЭП 15 кВ от РУ 15 кВ РП-10, ЛЭП 15 кВ от РУ 15 кВ РП-11, организация системы учета электроэнергии в районе г. Черняховска Черняховского района</t>
  </si>
  <si>
    <t>O_23-1765</t>
  </si>
  <si>
    <t>Реконструкция ТП-674 (инв.№ 5460022), организация системы учета электроэнергии по пр-ту Победы в г. Калининграде</t>
  </si>
  <si>
    <t>N_22-0358</t>
  </si>
  <si>
    <t>Строительство ТП 15/0,4 кВ, ЛЭП 15 кВ от ЗРУ 15 кВ ПС 110 кВ О-24 Гурьевск, ЛЭП 15 кВ от ВЛ 15-141 (инв. № 5114675), организация системы учета электроэнергии в г. Гурьевске</t>
  </si>
  <si>
    <t>O_23-1315</t>
  </si>
  <si>
    <t>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t>
  </si>
  <si>
    <t>O_24-0713</t>
  </si>
  <si>
    <t>Реконструкция КТП-1027 (инв.№ 5459771), организация систем учета электроэнергии по ул. Калязинской в г. Калининграде</t>
  </si>
  <si>
    <t>O_24-0597</t>
  </si>
  <si>
    <t>Реконструкция ТП 254-16 (инв. № 5152329), строительство ЛЭП 0,4 кВ от ТП 254-16, организация системы учета электроэнергии в п. Малое Васильково Гурьевского района</t>
  </si>
  <si>
    <t>O_23-0466</t>
  </si>
  <si>
    <t>Строительство ЛЭП 15 кВ от ВЛ 15-036 (инв. № 5114662), организация системы учета электроэнергии в п. Шатрово Гурьевского района</t>
  </si>
  <si>
    <t>O_23-0809</t>
  </si>
  <si>
    <t>Строительство ЛЭП 15 кВ от ВЛ 15 кВ №15-490, организация системы учета электроэнергии в пос. Ушаково Черняховского р-она</t>
  </si>
  <si>
    <t>P_23-1137</t>
  </si>
  <si>
    <t>Строительство ТП-10/0,4 кВ, КЛ-10 кВ от РП-XLVI до ТП новой, организация систем учета электроэнергии по Солнечному б-ру в г. Калининграде</t>
  </si>
  <si>
    <t>O_24-0968</t>
  </si>
  <si>
    <t>Строительство ТП 15/0,4 кВ, ЛЭП 15 кВ от ВЛ 15 кВ № 15-040 (инв. № 5113977), ЛЭП 15 кВ от ВЛ 15 кВ № 15-322 (инв. № 5115938), организация системы учета электроэнергии в п. Лесное Светлогорского района</t>
  </si>
  <si>
    <t>O_23-1680</t>
  </si>
  <si>
    <t>Строительство ТП-10/0,4 кВ, 2-х КЛ-10 кВ от РП нов. (проект. по ТЗ № Г/018650/2021) до ТП нов., ЛЭП-0,4 кВ по ул. Ген. Павлова - наб. Генерала Карбышева в г. Калининграде</t>
  </si>
  <si>
    <t>O_24-0322</t>
  </si>
  <si>
    <t>Строительство ТП-10/0,4 кВ, 2-х КЛ-10 кВ от РП нов. (проект. по ТЗ № Г/018650/2021) до ТП нов., организация систем учета электроэнергии по наб. Генерала Карбышева в г. Калининграде</t>
  </si>
  <si>
    <t>O_23-1681</t>
  </si>
  <si>
    <t>Строительство ЛЭП 15 кВ от ВЛ 15-168 (инв. № 5116125), ЛЭП 15 кВ от РП В-51, ЛЭП 15 кВ от ВЛ 15-233 (инв. № 5115938), организация системы учета электроэнергии п. Донское, ул. Дивная Светлогорский район</t>
  </si>
  <si>
    <t>O_23-1984</t>
  </si>
  <si>
    <t>Строительство ТП 15/0,4 кВ, ЛЭП 15 кВ от ВЛ 15 кВ № 15-322 (инв. № 5115938), организация системы учета электроэнергии п. Донское, ул. Дивная Светлогорский район  (I этап)</t>
  </si>
  <si>
    <t>O_23-2007</t>
  </si>
  <si>
    <t>Строительство ТП 15/0,4 кВ, ЛЭП 15 кВ от ВЛ 15-189, организация системы учета электроэнергии г. Багратионовск, ул. Кирпичная</t>
  </si>
  <si>
    <t>P_23-1150</t>
  </si>
  <si>
    <t>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t>
  </si>
  <si>
    <t>N_22-0697</t>
  </si>
  <si>
    <t>Строительство ТП 15/0,4 кВ, ЛЭП 15 кВ от ПС В-20, ЛЭП 0,4 кВ, реконструкция ПС В-20 (инв. № 5150010) с/п Куршское, п. Лесной, ул. Центральная Зеленоградского района</t>
  </si>
  <si>
    <t>N_23-0282</t>
  </si>
  <si>
    <t>Строительство ТП 15/0,4 кВ, ЛЭП 15 кВ от КВЛ 15-039 (инв. № 5113976), ЛЭП 15 кВ от КВЛ 15-323 (инв. № 5115837), ЛЭП 0,4 кВ в г. Светлогорске, ул. Нахимова</t>
  </si>
  <si>
    <t>O_23-1195</t>
  </si>
  <si>
    <t>Строительство ТП 15/0,4 кВ, ЛЭП 15 кВ от ВЛ 15-330 (инв. № 5116188), ЛЭП 0,4 кВ г. Зеленоградск, п. Вишневое</t>
  </si>
  <si>
    <t>O_23-1431</t>
  </si>
  <si>
    <t>Реконструкция ТП 088-07 в п. Заостровье Зеленоградского района</t>
  </si>
  <si>
    <t>O_23-0259</t>
  </si>
  <si>
    <t>Строительство ТП 15/0,4 кВ, ЛЭП 15 кВ от ВЛ 15-100 (инв. № 5113702), ЛЭП 0,4 кВ, организация системы учета электроэнергии Балтийское шоссе, 16 км Светловский ГО</t>
  </si>
  <si>
    <t>O_23-0247</t>
  </si>
  <si>
    <t>Строительство 2-х ТП 15/0,4 кВ, ЛЭП 15 кВ от КЛ 15-040 (инв. № 5113977), ЛЭП 15 кВ от КЛ 15-323 (инв. № 5115837), ЛЭП 0,4 кВ г. Светлогорск, п. Отрадное, пр-кт Калининградский</t>
  </si>
  <si>
    <t>P_23-1152</t>
  </si>
  <si>
    <t>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</si>
  <si>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N_21-1806</t>
  </si>
  <si>
    <t>Строительство КЛ-0,4 кВ от КТП 10/0,4 кВ (новой) (по ТЗ № Г/ОКС/17036/2021), организация системы учета электроэнергии по ул. А. Невского в г. Калининграде</t>
  </si>
  <si>
    <t>O_23-1163</t>
  </si>
  <si>
    <t>Строительство ЛЭП 0,4 кВ от ТП 326-02, организация системы учета электроэнергии г. Зеленоградск, ул. Тургенева</t>
  </si>
  <si>
    <t>O_23-1041</t>
  </si>
  <si>
    <t>Строительство ЛЭП 0,4 кВ от ТП 353-01, организация системы учета электроэнергии в г. Калининграде, ул. Каблукова</t>
  </si>
  <si>
    <t>N_21-1307</t>
  </si>
  <si>
    <t xml:space="preserve">Строительство ЛЭП-1 кВ от ТП-688, реконструкция ТП-688 (инв.№ 5460252), организация систем учета электроэнергии по ул. Псковской в г. Калининграде </t>
  </si>
  <si>
    <t>O_21-1883</t>
  </si>
  <si>
    <t>Строительство ТП 15/0,4 кВ, ЛЭП 15 кВ от ВЛ 15-094 (инв. № 5113709), организация системы учета электроэнергии г. Светлый, ул. Харьковская</t>
  </si>
  <si>
    <t>O_23-1164</t>
  </si>
  <si>
    <t>Строительство ТП 15/0,4 кВ, 2-х участков ЛЭП 15 кВ от ПС 110/15 кВ "Индустриальная" до ТП новая в г. Черняховске</t>
  </si>
  <si>
    <t>N_22-1112</t>
  </si>
  <si>
    <t>Строительство ТП 15/0,4 кВ, 2-х ЛЭП 15 кВ от ЗРУ 15 кВ ПС 110 кВ О-10, ЛЭП 0,4 кВ, организация системы учета электроэнергии в г. Зеленоградске, п. Вишневое</t>
  </si>
  <si>
    <t>N_21-0947</t>
  </si>
  <si>
    <t>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t>
  </si>
  <si>
    <t>N_22-0575</t>
  </si>
  <si>
    <t>Строительство ТП 15/0,4 кВ, ЛЭП 15 кВ от РУ 15 кВ ТП 047-54, ЛЭП 15 кВ от ВЛ 15-262 (инв. № 5115651), организация системы учета электроэнергии в п. Большое Исаково, ул. А. Бариновой Гурьевского района</t>
  </si>
  <si>
    <t>O_23-1407</t>
  </si>
  <si>
    <t>Строительство КТП 10/0,4 кВ, КЛ-10 кВ, КЛ-0,4 кВ по ул. Cогласия - ул. И. Сусанина в г. Калининграде</t>
  </si>
  <si>
    <t>Р_23-0194</t>
  </si>
  <si>
    <t>Строительство 2-х ТП-10/0,4 кВ, ЛЭП-10 кВ, организация систем учета электроэнергии по ул. Портовой и Правой наб. в г. Калининграде</t>
  </si>
  <si>
    <t>O_23-1688</t>
  </si>
  <si>
    <t>Строительство ТП 15/0,4 кВ, ЛЭП 15 кВ от ВЛ 15-131 (инв. № 5114006), ЛЭП 0,4 кВ, организация системы учета электроэнергии в г. Светлогорске, ул. Новая</t>
  </si>
  <si>
    <t>O_23-0275</t>
  </si>
  <si>
    <t>Строительство ЛЭП 0,4 кВ (ТП 122), с установкой СП 0,4 кВ (нового), дооборудование ТП 122 (инв.№ 5048208), организация систем учета электроэнергии по ул. Полевой в г. Немане</t>
  </si>
  <si>
    <t>Р_23-0473</t>
  </si>
  <si>
    <t>Строительство ЛЭП 0,4 кВ от ТП 054-04 (инв. № 5116142), организация системы учета электроэнергии г. Зеленоградск, ул. Володарского</t>
  </si>
  <si>
    <t>O_23-1278</t>
  </si>
  <si>
    <t>Строительство ТП 15/0,4 кВ,  ЛЭП 15 кВ от ВЛ 15-324 до ТП новой, организация системы учёта электроэнергии в Краснознаменском р-не</t>
  </si>
  <si>
    <t>O_23-1913</t>
  </si>
  <si>
    <t>1.1.2</t>
  </si>
  <si>
    <t>1.1.2.1</t>
  </si>
  <si>
    <t>Расширение РУ 110 кВ ПС 330 кВ Советск-330 для сооружения двух новых присоединений с целью подключения двухцепной ЛЭП 110 кВ на ПС 110 кВ Маломожайская</t>
  </si>
  <si>
    <t>L_19-0811</t>
  </si>
  <si>
    <t>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t>
  </si>
  <si>
    <t>O_23-0882</t>
  </si>
  <si>
    <t>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t>
  </si>
  <si>
    <t>O_24-0743</t>
  </si>
  <si>
    <t>1.1.2.2</t>
  </si>
  <si>
    <t>1.1.3</t>
  </si>
  <si>
    <t>1.1.3.1</t>
  </si>
  <si>
    <t>1.1.3.2</t>
  </si>
  <si>
    <t>1.1.4</t>
  </si>
  <si>
    <t>1.1.4.1</t>
  </si>
  <si>
    <t>1.1.4.2</t>
  </si>
  <si>
    <t>1.2</t>
  </si>
  <si>
    <t>1.2.1</t>
  </si>
  <si>
    <t>1.2.1.1</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</si>
  <si>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</si>
  <si>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L_18-0119</t>
  </si>
  <si>
    <t>Реконструкция ПС 110 кВ Космодемьянская с заменой силового трансформатора Т-1 16 МВА на 25 МВА (с приростом 9 МВА) с реконструкцией ячеек ЗРУ 10, 15 кВ</t>
  </si>
  <si>
    <t>L_18-0224</t>
  </si>
  <si>
    <t>Реконструкция ПС 110 кВ О-24 Гурьевск с заменой силовых трансформаторов Т-1, Т-2 110 кВ мощностью 2х25 МВА на трансформаторы мощностью 2х40 МВА (с приростом 30 МВА)</t>
  </si>
  <si>
    <t>O_24</t>
  </si>
  <si>
    <t>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t>
  </si>
  <si>
    <t>N_22-1286</t>
  </si>
  <si>
    <t>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t>
  </si>
  <si>
    <t>N_22-1309</t>
  </si>
  <si>
    <t>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t>
  </si>
  <si>
    <t>N_22-1288</t>
  </si>
  <si>
    <t>1.2.1.2</t>
  </si>
  <si>
    <t>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t>
  </si>
  <si>
    <t>N_22-1289</t>
  </si>
  <si>
    <t>Техническое перевооружение ПС 110 кВ О-10 Зеленоградск с заменой ДГК 15 кВ в количестве 2 штук</t>
  </si>
  <si>
    <t>N_22-1347</t>
  </si>
  <si>
    <t>Техническое перевооружение молниезащиты на ПС 330 кВ О-1 Центральная с установкой молниеотвода и 6 ОПН 110 кВ</t>
  </si>
  <si>
    <t>N_22-1355</t>
  </si>
  <si>
    <t>Техническое перевооружение строительной части ПС 110 кВ О-11 Ленинградская с заменой бетонных стоек 110 кВ</t>
  </si>
  <si>
    <t>N_22-1358</t>
  </si>
  <si>
    <t>Техническое перевооружение ПС 110 кВ О-11 Ленинградская с заменой ДГК 10 кВ в количестве 4 штук</t>
  </si>
  <si>
    <t>N_22-1348</t>
  </si>
  <si>
    <t>Модернизация ПС 15 кВ В-1 (инв. №514431301) с заменой 5 масляных выключателей на вакуумные, заменой 15 трансформаторов тока, заменой 3 трансформаторов напряжения и установкой системы телемеханики в п. Васильково Гурьевского МО</t>
  </si>
  <si>
    <t>O_24-0136</t>
  </si>
  <si>
    <t>Модернизация ПС 15 кВ В-59 (инв. №514775501) с заменой 5 масляных выключателей на вакуумные, 15 трансформаторов тока, заменой 2 трансформаторов напряжения и установкой системы телемеханики в п. Малое Васильково Гурьевского МО</t>
  </si>
  <si>
    <t>O_24-0137</t>
  </si>
  <si>
    <t>Модернизация ПС 15 кВ В-21 (инв. №514979401) с заменой 9 трансформаторов тока, заменой 2 трансформаторов напряжения, установкой системы телемеханики и 1 делительного выключателя в г. Калининграде</t>
  </si>
  <si>
    <t>O_24-0176</t>
  </si>
  <si>
    <t>Модернизация ТП 15/0,4 кВ 148-29 (инв. №5142304)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t>
  </si>
  <si>
    <t>O_24-0200</t>
  </si>
  <si>
    <t>Техническое перевооружение ПС 110 кВ О-30 Московская с заменой ДГК 10 кВ в количестве 4 штук</t>
  </si>
  <si>
    <t>N_22-1346</t>
  </si>
  <si>
    <t>1.2.2</t>
  </si>
  <si>
    <t>1.2.2.1</t>
  </si>
  <si>
    <t>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</si>
  <si>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H_17-1426</t>
  </si>
  <si>
    <t>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t>
  </si>
  <si>
    <t>N_22-1278</t>
  </si>
  <si>
    <t>Реконструкция ВЛ 15 кВ ВЛ 15-47 протяженностью 1,907 км</t>
  </si>
  <si>
    <t>N_22-1265</t>
  </si>
  <si>
    <t>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t>
  </si>
  <si>
    <t>N_22-1277</t>
  </si>
  <si>
    <t>Реконструкция ВЛ 0,4 кВ Л-1, Л-2 от ТП 263-01 (инв. № 511516204) протяженностью 1,43 км в п. Осокино Багратионовского района</t>
  </si>
  <si>
    <t>N_22-1279</t>
  </si>
  <si>
    <t>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t>
  </si>
  <si>
    <t>N_22-1336</t>
  </si>
  <si>
    <t>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t>
  </si>
  <si>
    <t>N_22-1280</t>
  </si>
  <si>
    <t>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t>
  </si>
  <si>
    <t>N_22-1284</t>
  </si>
  <si>
    <t>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t>
  </si>
  <si>
    <t>N_22-1285</t>
  </si>
  <si>
    <t>Реконструкция ВЛ 0,4 кВ Л-2 от ТП 263-06 протяженностью 995 м, ВЛ 0,4 кВ Л-1 от ТП 263-07 протяженностью 494 м в п. Ильюшино Багратионовского района</t>
  </si>
  <si>
    <t>N_19-1217</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</si>
  <si>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</si>
  <si>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H_16-0403</t>
  </si>
  <si>
    <t>Реконструкция отпайки к ТП 041-05 ВЛ 15 кВ ВЛ 15-041 протяженностью 1410 м в п. Тихореченское Балтийского ГО</t>
  </si>
  <si>
    <t>N_22-1261</t>
  </si>
  <si>
    <t>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t>
  </si>
  <si>
    <t>N_22-1291</t>
  </si>
  <si>
    <t>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t>
  </si>
  <si>
    <t>N_22-1292</t>
  </si>
  <si>
    <t>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t>
  </si>
  <si>
    <t>N_22-1293</t>
  </si>
  <si>
    <t>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t>
  </si>
  <si>
    <t>N_22-1296</t>
  </si>
  <si>
    <t>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t>
  </si>
  <si>
    <t>N_22-1297</t>
  </si>
  <si>
    <t>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t>
  </si>
  <si>
    <t>N_22-1298</t>
  </si>
  <si>
    <t xml:space="preserve">Реконструкция ВЛ 0,4 кВ от ТП 50-08 (инв. № 5115054) протяженностью 0,68 км в п. Васильевское Гурьевского района </t>
  </si>
  <si>
    <t>N_22-1299</t>
  </si>
  <si>
    <t>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t>
  </si>
  <si>
    <t>N_22-1300</t>
  </si>
  <si>
    <t>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t>
  </si>
  <si>
    <t>N_22-1303</t>
  </si>
  <si>
    <t>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t>
  </si>
  <si>
    <t>N_22-1308</t>
  </si>
  <si>
    <t>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t>
  </si>
  <si>
    <t>N_22-1313</t>
  </si>
  <si>
    <t>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t>
  </si>
  <si>
    <t>N_22-1316</t>
  </si>
  <si>
    <t>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t>
  </si>
  <si>
    <t>N_22-1330</t>
  </si>
  <si>
    <t>Реконструкция ВЛ 0,4 кВ от ТП 62-05 Л-1 протяженностью 1230 м, реконструкция МТП 15/0,4 кВ 62-05 с заменой трансформатора 100 на 160 кВА в п. Садовое Багратионовского района</t>
  </si>
  <si>
    <t>N_22-1334</t>
  </si>
  <si>
    <t>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t>
  </si>
  <si>
    <t>N_22-1335</t>
  </si>
  <si>
    <t>Реконструкция ВЛ 15 кВ № 15-038 протяженностью 1820 м, замена участков ВЛ на КЛ протяженностью протяжённостью 1635 м в п. Романово Зеленоградского ГО</t>
  </si>
  <si>
    <t>N_22-1263</t>
  </si>
  <si>
    <t>Реконструкция ВЛ 15 кВ № 15-036 протяжённостью 2100 м, замена участков ВЛ на КЛ протяженностью протяжённостью 100 м в Зеленоградском ГО</t>
  </si>
  <si>
    <t>N_22-1266</t>
  </si>
  <si>
    <t>Реконструкция ВЛ 15 кВ № 15-050 протяжённостью 6700 м, замена участков ВЛ на КЛ протяженностью 100 м в Зеленоградском ГО</t>
  </si>
  <si>
    <t>N_22-1267</t>
  </si>
  <si>
    <t>Реконструкция ВЛ 15 кВ № 15-114 с заменой ВЛ в КЛ протяжённостью 6700 м в Светловском ГО</t>
  </si>
  <si>
    <t>N_22-1268</t>
  </si>
  <si>
    <t>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t>
  </si>
  <si>
    <t>N_22-1317</t>
  </si>
  <si>
    <t>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t>
  </si>
  <si>
    <t>N_22-1294</t>
  </si>
  <si>
    <t>Переустройство ЛЭП 0,4 кВ от ТП 246-04 (инв.511473003), ТП 246-01 (инв.511588801), ПС В-48 (инв.511594401), строительство ТП 15/0,4 кВ, КЛ 15 кВ от ВЛ 15-246 (инв.511565), КЛ 0,4 кВ в п. Железнодорожный</t>
  </si>
  <si>
    <t>O_21-0143</t>
  </si>
  <si>
    <t>Переустройство (вынос) ВЛ 15-143 (инв.511467701) ответвление к ТП 143-09 по ул. Транспортной в г. Гурьевске Гурьевского МО</t>
  </si>
  <si>
    <t>O_24-0982</t>
  </si>
  <si>
    <t>Переустройство (вынос) КВЛ 15-254 (инв.511612806), отпайки ВЛ 15-254 к ТП 254-01 (инв.511612806) в п. Малое Васильково Гурьевский МО</t>
  </si>
  <si>
    <t>O_23-1452</t>
  </si>
  <si>
    <t>Переустройстов (вынос) ВЛ 0,4 кВ (Л-1) от ТП 025-35 (инв.№ 511384301) по ул.Калининградской в п.Комсомольск Гвардейского МО</t>
  </si>
  <si>
    <t>N_23-0710</t>
  </si>
  <si>
    <t>Переустройство отпайки ВЛ 15-97 от ТП 097-02 кТП 097-03 (инв.511371001,511371010)  ул. Алданская г. Калининград Калининградский ГО</t>
  </si>
  <si>
    <t>N_23-0592</t>
  </si>
  <si>
    <t>Вынос (переустройство)   ВЛ 15-260, ВЛ 0,4 кВ от ТП 260-03 (инв.511468405,511503305) ул.Калининградское шоссе в г.Гурьевске Гурьевский ГО</t>
  </si>
  <si>
    <t>O_22-1522</t>
  </si>
  <si>
    <t>Переустройство ВЛ 0,4 кВ от ТП 141-05 (инв. №5115039) в г. Гурьевск Гурьевский ГО</t>
  </si>
  <si>
    <t>O_22-1220</t>
  </si>
  <si>
    <t>Переустройство (вынос) КВЛ 15-040 (инв.511397706), КВЛ 15-322 (инв.511593805), КЛ 15-323 (инв.511583701) по пр-ту Калининградскому в г. Светлогорске Светлогорский ГО</t>
  </si>
  <si>
    <t>O_23-1967</t>
  </si>
  <si>
    <t>Переустройство ВЛ 0,4 кВ от ТП 47-18 (инв.511626901) в п. Малое Исаково, ул. Сельская Гурьевский ГО</t>
  </si>
  <si>
    <t>L_21-0136</t>
  </si>
  <si>
    <t>Переустройство (вынос) участка  КВЛ 15-261 (инв.511468506, 511468528), участка отпайки КЛ 15-033 в сторону ТП 033-13 (инв.511465914)  ул. Б.Окружная в п. Васильково Гурьевский МО</t>
  </si>
  <si>
    <t>O_23-0722</t>
  </si>
  <si>
    <t>Переустройство (вынос) ВЛ 15-215 ответвления к ТП 215-13 (инв.511526202) в п.Чехово Багратионосвкого МО</t>
  </si>
  <si>
    <t>P_24-0186</t>
  </si>
  <si>
    <t>Переустройство (вынос) КЛ 10 кВ 272-833 (инв. №№ 542879514, 542879804) на пл. Маршала Василевского в г. Калининграде</t>
  </si>
  <si>
    <t>P_23-1968</t>
  </si>
  <si>
    <t>Переустройство (вынос) ВЛ 0,4 кВ Л-1 (инв. 500763901) от ТП 24-03 в п. Никольское Краснознаменского МО</t>
  </si>
  <si>
    <t>P_24-0988</t>
  </si>
  <si>
    <t>Переустройство (вынос) КВЛ 15-250 отпайки к ТП 250-14 (инв.511625106), КЛ 0,4 кВ от ТП 003-27 до СП-1 (инв.511626501), КЛ 0,4 кВ от ТП 003-27 до СП-2, (инв.511626501) в п.Дружный Гурьевского МО</t>
  </si>
  <si>
    <t>P_23-1130</t>
  </si>
  <si>
    <t>Переустройство (вынос) КВЛ 15-085 (инв.511398903) по ул. Рензаева- ул. Комсомольская в г. Пионерский Пионерского ГО</t>
  </si>
  <si>
    <t>P_24-0644</t>
  </si>
  <si>
    <t>Переустройство (вынос)  ВЛ 0, 4 кВ (Л-2) от ТП 262-04 (инв. №511579904)  в п. Большое Исаково Гурьевский ГО</t>
  </si>
  <si>
    <t>P_22-1933</t>
  </si>
  <si>
    <t>Переустройство (вынос) ВЛ 0,4 кВ Л-7 (инв.511558402) от ТП 328-01 по ул. Зеленой в г. Зеленоградске Зеленоградского МО</t>
  </si>
  <si>
    <t>P_24-0916</t>
  </si>
  <si>
    <t>Переустройство КЛ 15-351 (инв.511648501), КЛ 15-352 (инв.511648601) в г. Калининград, ул. Каблукова</t>
  </si>
  <si>
    <t>M_21-1130</t>
  </si>
  <si>
    <t>1.2.2.2</t>
  </si>
  <si>
    <t>Модернизация ВЛ 15 кВ 15-06 (инв. №511542209) с установкой 5 делительных выключателей и 3 делительных разъединителей в Гурьевском МО</t>
  </si>
  <si>
    <t>O_24-0135</t>
  </si>
  <si>
    <t>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t>
  </si>
  <si>
    <t>N_19-1078</t>
  </si>
  <si>
    <t>1.2.3</t>
  </si>
  <si>
    <t>1.2.3.1</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</si>
  <si>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t>
  </si>
  <si>
    <t>L_48-0,4уст-23</t>
  </si>
  <si>
    <t>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t>
  </si>
  <si>
    <t>L_48-0,4разв-23</t>
  </si>
  <si>
    <t>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t>
  </si>
  <si>
    <t>N_48-0,4зам-25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</si>
  <si>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t>
  </si>
  <si>
    <t>N_48-0,4уст-25</t>
  </si>
  <si>
    <t>Создание узлов учета электроэнергии на ТП 6(15)/0,4кВ АО «Россети Янтарь» с интеграцией в систему сбора и передачи данных (64 приборов учета электроэнергии)</t>
  </si>
  <si>
    <t>N_48-0,4разв-25</t>
  </si>
  <si>
    <t>1.2.3.2</t>
  </si>
  <si>
    <t>«Установка приборов учета, класс напряжения 6 (10) кВ, всего, в том числе:»</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</si>
  <si>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</si>
  <si>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M_48-15уст-22</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</si>
  <si>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t>
  </si>
  <si>
    <t>N_48-15уст-25</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</si>
  <si>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t>
  </si>
  <si>
    <t>N_48-15устПКУ-25</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</si>
  <si>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t>
  </si>
  <si>
    <t>N_48-15устПКУ-24</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</si>
  <si>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</si>
  <si>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</si>
  <si>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</si>
  <si>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</si>
  <si>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</si>
  <si>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</si>
  <si>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</si>
  <si>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</si>
  <si>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</si>
  <si>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</si>
  <si>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</si>
  <si>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</si>
  <si>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</si>
  <si>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1.2.4.1</t>
  </si>
  <si>
    <t>1.2.4.2</t>
  </si>
  <si>
    <t>Модернизация системы сбора и передачи информации СОТИАССО на объектах АО «Россети Янтарь» ПС 330 кВ Северная 330: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</si>
  <si>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N_181-100</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</si>
  <si>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</si>
  <si>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N_181-1</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</si>
  <si>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</si>
  <si>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N_181-9</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</si>
  <si>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</si>
  <si>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N_181-23</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</si>
  <si>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</si>
  <si>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N_181-49</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</si>
  <si>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</si>
  <si>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N_181-2</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</si>
  <si>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</si>
  <si>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N_181-4</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</si>
  <si>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</si>
  <si>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N_181-32</t>
  </si>
  <si>
    <t>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</si>
  <si>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L_19-1189</t>
  </si>
  <si>
    <t>Создание системы регистрации аварийных процессов и событий в составе СОТИАССО ПС 110 кВ О-11 Ленинградская</t>
  </si>
  <si>
    <t>N_22-1359</t>
  </si>
  <si>
    <t>Создание системы регистрации аварийных процессов и событий в составе СОТИАССО ПС 110 кВ О-14 Мамоново</t>
  </si>
  <si>
    <t>N_22-1360</t>
  </si>
  <si>
    <t>Создание системы регистрации аварийных процессов и событий в составе СОТИАССО ПС 110 кВ О-30 Московская</t>
  </si>
  <si>
    <t>O_24-0730</t>
  </si>
  <si>
    <t>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</si>
  <si>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L_19-1190</t>
  </si>
  <si>
    <t>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t>
  </si>
  <si>
    <t>N_19-1191</t>
  </si>
  <si>
    <t>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t>
  </si>
  <si>
    <t>O_24-1147</t>
  </si>
  <si>
    <t>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t>
  </si>
  <si>
    <t>O_22-0924</t>
  </si>
  <si>
    <t>1.3</t>
  </si>
  <si>
    <t>1.3.1</t>
  </si>
  <si>
    <t>1.3.2</t>
  </si>
  <si>
    <t>1.4</t>
  </si>
  <si>
    <t>Строительство ЛЭП 0,4 кВ протяженностью 0,1 км с установкой 1 электрозарядной станции в 2025 году для электромобилей на территории Калининградской области</t>
  </si>
  <si>
    <t>O_24-0794</t>
  </si>
  <si>
    <t>Строительство КЛ 6 кВ взамен существующей КЛ 6 кВ Ф-12 (инв. № 5078920) от ПС 110 кВ О-5 Советск до ТП 6/0,4 кВ № 74 протяженностью 3,765 км в г. Советск</t>
  </si>
  <si>
    <t>L_19-1052</t>
  </si>
  <si>
    <t>Строительство КЛ 6 кВ взамен существующей КЛ 6 кВ Ф-11 (инв. № 5006787) от ПС 110 кВ О-5 Советск до ТП 6/0,4 кВ № 259 протяженностью 1,425 км в г. Советск</t>
  </si>
  <si>
    <t>L_19-1056</t>
  </si>
  <si>
    <t>Строительство КЛ 6 кВ взамен существующей КЛ 6 кВ № 08-30 (инв. № 5006794) от ТП 6/0,4 кВ № 30 до ТП 6/0,4 кВ № 8 протяженностью 0,716 км в г. Советск</t>
  </si>
  <si>
    <t>L_19-1057</t>
  </si>
  <si>
    <t>Строительство КЛ 6 кВ взамен существующей КЛ 6 кВ № 8-78 (инв. № 5006785) от РП 6 кВ № 8 до ТП 6/0,4 кВ № 78 протяженностью 0,82 км в г. Советск</t>
  </si>
  <si>
    <t>L_19-1058</t>
  </si>
  <si>
    <t>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t>
  </si>
  <si>
    <t>N_22-1306</t>
  </si>
  <si>
    <t>Разукрупнение сетей ВЛ 0,4 кВ от ТП 15/0,4 кВ 181-01 со строительством двух дополнительных СТП 15/0,4 кВ 160 кВА с переподключением части ВЛ 0,4 кВ от ТП 181-01 на вновь построенные ТП, строительство ЛЭП 15 кВ протяженностью 235 м, КЛ 15 кВ протяженностью 360 м, двухцепных участков ВЛИ 0,4 кВ протяженностью 95 м, реконструкция ВЛ 0,4 кВ от ТП 181-01 протяженностью 1025 м, демонтаж ВЛ 0,4 кВ от ТП 181-01 протяженностью 126 м в п. Совхозное Багратионовского муниципального округа</t>
  </si>
  <si>
    <t>O_24-0140</t>
  </si>
  <si>
    <t>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t>
  </si>
  <si>
    <t>N_22-1283</t>
  </si>
  <si>
    <t>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t>
  </si>
  <si>
    <t>N_22-1281</t>
  </si>
  <si>
    <t>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t>
  </si>
  <si>
    <t>N_22-1290</t>
  </si>
  <si>
    <t>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t>
  </si>
  <si>
    <t>N_22-1295</t>
  </si>
  <si>
    <t>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t>
  </si>
  <si>
    <t>N_18-0871</t>
  </si>
  <si>
    <t>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t>
  </si>
  <si>
    <t>N_22-1333</t>
  </si>
  <si>
    <t>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t>
  </si>
  <si>
    <t>N_22-1287</t>
  </si>
  <si>
    <t>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t>
  </si>
  <si>
    <t>N_22-1932</t>
  </si>
  <si>
    <t>Разукрупнение сетей ВЛ 0,4 кВ от ТП 15/0,4 кВ 145-05 со строительством дополнительной МТП 15/0,4 кВ 160 кВА с переподключением части ВЛ 0,4 кВ от ТП 145-05 на вновь построенную ТП, строительство ЛЭП 15 кВ протяженностью 400 м, ВЛИ 0,4 кВ протяженностью 20 м, демонтаж ВЛ 0,4 кВ от ТП 145-05 протяженностью 12 м в п. Отрадное Гурьевского муниципального округа</t>
  </si>
  <si>
    <t>O_24-0139</t>
  </si>
  <si>
    <t>Строительство БКТП 15/0,4 кВ с трансформатором мощностью 250 кВА взамен существующей ТП 15/0,4 кВ 046-25 с трансформатором 160 кВА, ВЛ 0,4 кВ протяженностью 212 м, реконструкция ВЛ 0,4 кВ Л-2 от ТП 046-25 протяженностью 1394 м, демонтаж ВЛ 0,4 кВ Л-2 от ТП 046-25 протяженностью 132 м в п. Тростники Гурьевского района</t>
  </si>
  <si>
    <t>O_24-0138</t>
  </si>
  <si>
    <t>Перевод питания ТП 15/0,4 кВ № 28-11, 28-01 и 28-03 от ВЛ 15 кВ 15-28 на ВЛ 15 кВ 15-490 со строительством ВЛ 15 кВ 2,3 км и демонтажем ВЛ 15 кВ 15-28 протяженностью 2,7 км в п. Пушкарево Черняховского МО</t>
  </si>
  <si>
    <t>O_24-0181</t>
  </si>
  <si>
    <t>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t>
  </si>
  <si>
    <t>N_22-1305</t>
  </si>
  <si>
    <t>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t>
  </si>
  <si>
    <t>N_19-0947</t>
  </si>
  <si>
    <t>Разукрупнение сетей ВЛ 0,4 кВ от ТП 15/0,4 кВ 009-01 со строительством дополнительной СТП 15/0,4 кВ 100 кВА с переподключением части ВЛ 0,4 кВ от ТП 009-01 на вновь построенную ТП, строительство ВЛ 15 кВ протяженностью 35 м, ВЛИ 0,4 кВ протяженностью 50 м, реконструкция ВЛ 0,4 кВ от ТП 009-01 протяженностью 376 м, демонтаж ВЛ 0,4 кВ от ТП 009-01 протяженностью 354 м в п. Косатухино Багратионовского муниципального округа</t>
  </si>
  <si>
    <t>O_24-0108</t>
  </si>
  <si>
    <t>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t>
  </si>
  <si>
    <t>N_23-0106</t>
  </si>
  <si>
    <t>Разукрупнение ВЛ 15 кВ 15-06 со строительством ВЛ 15 кВ от резервной ячейки ПС 110 кВ Нивенская протяженностью 1,7 км с установкой делительного выключателя и переводом отпайки ВЛ 15 кВ 15-06 к ТП 06-57 от ВЛ 15 кВ новой в Гурьевском МО</t>
  </si>
  <si>
    <t>O_24-0182</t>
  </si>
  <si>
    <t>1.5</t>
  </si>
  <si>
    <t>1.6</t>
  </si>
  <si>
    <t>Принятие безхозяйных объектов электросетевого хозяйства Калининградской области на баланс АО "Россети Янтарь"в судебном порядке (распоряжение 165 от 27.01.25)</t>
  </si>
  <si>
    <t>P_140-283</t>
  </si>
  <si>
    <t>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</si>
  <si>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N_92-2-25</t>
  </si>
  <si>
    <t>Покупка в 2025 г. девятнадцати легковых автомобилей для перевозки административно-технического, ремонтного и оперативного персонала</t>
  </si>
  <si>
    <t>N_92-9-25</t>
  </si>
  <si>
    <t>Покупка в 2025 г. одного автокрана грузоподъемностью 25 тонн на автомобильном шасси для выполнения погрузо-разгрузочных работ</t>
  </si>
  <si>
    <t>N_92-15-25</t>
  </si>
  <si>
    <t>Покупка в 2025 г. одного многофункционального крана-манипулятора на автомобильном шасси для выполнения погрузо-разгрузочных работ</t>
  </si>
  <si>
    <t>N_92-24-25</t>
  </si>
  <si>
    <t>Покупка в 2025 г. одного мини-экскаватора на гусеничном ходу для проведения земляных работ</t>
  </si>
  <si>
    <t>N_92-29-25</t>
  </si>
  <si>
    <t>Разработка и внедрение системы оперативного управления работами ("Цифровой электромонтер")</t>
  </si>
  <si>
    <t>L_20-0478</t>
  </si>
  <si>
    <t>Приобретение серверного оборудования и оргтехники в 2025 году (сервер - 1 шт., МФУ формат А3 - 4 шт., ноутбук - 10 шт., рабочая станция - 33 шт., кабельный тестер - 1 шт.)</t>
  </si>
  <si>
    <t>N_99-комп-25</t>
  </si>
  <si>
    <t>Поставка спутникового оборудования для нужд АО «Россети Янтарь» (спутниковый телефон - 41 шт.)</t>
  </si>
  <si>
    <t>P_99-св-25</t>
  </si>
  <si>
    <t>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t>
  </si>
  <si>
    <t>N_99-прис-25</t>
  </si>
  <si>
    <t>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t>
  </si>
  <si>
    <t>N_99-приб-25</t>
  </si>
  <si>
    <t>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t>
  </si>
  <si>
    <t>N_22-0925</t>
  </si>
  <si>
    <t>Модернизация внутриобъектовой связи на объектах АО «Россети Янтарь» ПС 330 кВ О-1 Центральная, Северная 330, Советск 330</t>
  </si>
  <si>
    <t>N_22-1362</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</si>
  <si>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t>
  </si>
  <si>
    <t>N_19-1196-1</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</si>
  <si>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</si>
  <si>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L_19-1197</t>
  </si>
  <si>
    <t>Разработка проектно-сметной документации по титулу "Перевод двухцепной ВЛ 60 кВ Морская – О-36 Балтийск I цепь и ВЛ 60 кВ Морская – О-36 Балтийск II цепь на напряжение 110 кВ (инв. № 511676801 ВЛ 60 кВ 060-17/ инв. № 511676802 ВЛ 060-19)"</t>
  </si>
  <si>
    <t>N_22-0534</t>
  </si>
  <si>
    <t>Разработка проектно-сметной документации по титулу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</si>
  <si>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L_19-1035</t>
  </si>
  <si>
    <t>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t>
  </si>
  <si>
    <t>N_22-1238</t>
  </si>
  <si>
    <t>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t>
  </si>
  <si>
    <t>N_22-1239</t>
  </si>
  <si>
    <t>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t>
  </si>
  <si>
    <t>N_22-1240</t>
  </si>
  <si>
    <t>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t>
  </si>
  <si>
    <t>N_22-1241</t>
  </si>
  <si>
    <t>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t>
  </si>
  <si>
    <t>N_22-1181</t>
  </si>
  <si>
    <t>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t>
  </si>
  <si>
    <t>O_НМА-15-5</t>
  </si>
  <si>
    <t xml:space="preserve"> Сокращение объема неисполненных в срок обязательств по договорам на технологическое присоединение к электрическим сетям АО " Россети Янтарь"  льготной категории заявителей.</t>
  </si>
  <si>
    <t>Оплата кредиторской задолженности за выполненные СМР в 2024 году.</t>
  </si>
  <si>
    <t>Выполнение обязательств  по договору ТП №4899/06/23 от 23.10.2023. Объект туристической отрасли (гостиница, база отдыха, гостевой дом, прочее).</t>
  </si>
  <si>
    <t>Оплата кредиторской задолженности из-за поздней сдачи подрядчиком актов выполненных работ в 2024 году.</t>
  </si>
  <si>
    <t>Выполнение обязательств  по договору ТП от 17.04.2023 № 2207/03/23</t>
  </si>
  <si>
    <t>Поздняя сдача подрядчиком актов выполненных работ в 2024 году.</t>
  </si>
  <si>
    <t>Выполнение обязательств  по договору ТП 6674/11/20 от 11.12.2020: нежилое здание.</t>
  </si>
  <si>
    <t>Выполнение обязательств  по договору ТП №3516/05/23 от 26.06.2023; Крытый ледовый комплекс в г.Гурьевске.</t>
  </si>
  <si>
    <t>Отклонение от плана по причине корректировки ОТР и дополнение № 2 к техническому заданию на проектирование № 130-2023/ЯЭ. Увеличение срока реализации проекта.</t>
  </si>
  <si>
    <t>Выполнение обязательств  по договору ТП №1771/02/24 от 02.04.2024. Объект торговли (магазин, торговый центр, прочее).</t>
  </si>
  <si>
    <t>Выполнение обязательств  по договорам ТП №12400/11/22-12405/11/22 от 16.12.2022; малоэтажная многоквартирная жилая застройка.</t>
  </si>
  <si>
    <t>Выполнение обязательств  по договору ТП №13548/12/22 от 05.04.2023 , объекты электросетевого хозяйства.</t>
  </si>
  <si>
    <t>Выполнение обязательств  по договорам ТП №7162/08/23 от 18.09.2023</t>
  </si>
  <si>
    <t>Выполнение обязательств  по договору ТП № 4917/06/24 от 30.07.2024; зарядная станция для электромобилей в количестве 10 шт.</t>
  </si>
  <si>
    <t>Выполнение обязательств по договору ТП № 61 7175/08/23 от 08.09.2023, объект туристической отрасли (гостиница, база отдыха, гостевой дом, прочее).</t>
  </si>
  <si>
    <t>Выполнение обязательств по договору ТП № 8148/09/23 от 01.02.2024; Многоэтажная жилая застройка.</t>
  </si>
  <si>
    <t>Договор ТП № 61 Объект туристической отрасли (гостиница, база отдыха, гостевой дом, прочее)</t>
  </si>
  <si>
    <t>Выполнение обязательств по договору ТП №7053/08/23 от 30.10.2023, молодежный образовательно-досуговый центр.</t>
  </si>
  <si>
    <t>Выполнение обязательств по договору ТП № 7053/08/23 от 30.10.2023, молодежный образовательно-досуговый центр.</t>
  </si>
  <si>
    <t>Выполнение обязательств по договору ТП от 07.04.2023 № 2402/03/23</t>
  </si>
  <si>
    <t>Выполнение обязательств по договору ТП №9362/09/21 д/с №1 от 29.10.2021; Общеобразовательная организация (учреждение) по адресу  Калининградская обл., Багратионовский район, Пятидорожное п., Красноармейская ул.</t>
  </si>
  <si>
    <t>Выполнение обязательств  по договору ТП 6256/06/22 от 12.12.2022, детский оздоровительный лагерь "Алые паруса".</t>
  </si>
  <si>
    <t>Выполнение обязательств по договору ТП№3349/05/23 от 25.05.2023, многоэтажная жилая застройка.</t>
  </si>
  <si>
    <t>Выполнение обязательств по договору ТП № 1926/03/23 от 06.06.2023, многоэтажная жилая застройка.</t>
  </si>
  <si>
    <t>Выполнение обязательств по договору ТП №10953/09/22 д/с № 1 от 26.02.2024; Малоэтажная многоквартирная жилая застройка.</t>
  </si>
  <si>
    <t>Выполнение обязательств  по договору ТП № 6925/06/22 от 15.08.2022.</t>
  </si>
  <si>
    <t>Выполнение обязательств  по договору ТП от 03.05.2023 № 2428/04/23, от 24.11.2023 № 7792/09/23, № 7793/09/23, 7796/09/23, № 7798/09/23.</t>
  </si>
  <si>
    <t>Оплата кредиторской задолженности за выполненные работы.</t>
  </si>
  <si>
    <t>Выполнение обязательств по договору ТП №12629/12/21 от 18.01.2022; многоэтажная жилая застройка.</t>
  </si>
  <si>
    <t>Выполнение обязательств  по договору ТП №2501/04/23 от 19.04.2023. Автостоянка, здания автостоянки.</t>
  </si>
  <si>
    <t>Выполнение обязательств по договору ТП 2796/04/21 от 26.05.2021, многоквартирный жилой дом.</t>
  </si>
  <si>
    <t xml:space="preserve">Выполнение обязательств по договору ТП №9829/10/21 д/с №1 от 30.03.2022, многоквартирный жилой дом. </t>
  </si>
  <si>
    <t>Выполнение обязательств по договору ТП №3383/05/23 от 15.05.2023; физкультурно-оздоровительный комплекс с бассейном.</t>
  </si>
  <si>
    <t>Выполнение обязательств по договору ТП №1570/04/20 от 08.05.2020, д/с № 2 от 12.07.2023; Физкультурно-оздоровительный комплекс (ФОК).</t>
  </si>
  <si>
    <t>Выполнение обязательств по договору ТП №7788/12/20 от 01.02.2021, №2020/03/22 от 28.03.2022; многоквартирные жилые дома.</t>
  </si>
  <si>
    <t>Выполнение обязательств по договору ТП №912/02/20 от 06.05.2020, д/с № 2 от 24.11.2021; многоквартирные жилые дома.</t>
  </si>
  <si>
    <t>Выполнение обязательств по договору ТП № 2395/03/23 от 22.06.2023. Строительство нового корпуса общеобразовательной «Школы будущего» по ул. Анны Бариновой, д.1, пос. Большое Исаково, Гурьевского МО.</t>
  </si>
  <si>
    <t>Выполнение обязательств по договору ТП от 17.11.2022 № 12095/10/22, № 12096/10/22</t>
  </si>
  <si>
    <t>Выполнение обязательств по договору ТП № 11359/10/22 от 23.08.2023.Э ПУ ж.д. моста через реку Преголь.</t>
  </si>
  <si>
    <t>Выполнение обязательств по договору ТП № 13214/12/22 от 12.12.2022. Реконструкция МАОУ СОШ № 1 в городе Светлогорске, Калининградской области.</t>
  </si>
  <si>
    <t>Выполнение обязательств по договору ТП от 29.08.2022 № 7520/07/22</t>
  </si>
  <si>
    <t>Выполнение обязательств  по договору ТП №3407/05/23 от 18.05.2023; Объект торговли (магазин, торговый центр).</t>
  </si>
  <si>
    <t>Выполнение обязательств  по договору ТП №8662/10/23 от 15.11.2023; Объект сельскохозяйственного производства.</t>
  </si>
  <si>
    <t>Отклонение от плана и увеличение срока реализации проекта из-за продления периода выполнения мероприятий по технологическому присоединению до 31.05.2025 (доп.соглашение от 23.12.2024 № 8 к дог. об осуществлении тех.прис. к эл.сетям от 30.04.2013 № 590/ТП).
Стоимость проекта увеличилась на основании разработанной ПСД с учетом факта выполненных работ.</t>
  </si>
  <si>
    <t xml:space="preserve">
Отклонение от плана обусловлено длительными сроками оформления земельно-правовых отношений с собственником на участке строительства ВЛ 110 кВ. Инвестиционный проект включен в целях исполнения договора ТП от 13.02.2023 № 11263/11/21.</t>
  </si>
  <si>
    <t>Выполнение обязательств  по договору ТП №208/03/09 д/с № 8 от 27.04.2024; ПС О-59 "Прибрежная".</t>
  </si>
  <si>
    <t>Отклонений нет.</t>
  </si>
  <si>
    <t>Отклонение обусловлено поздним получением положительного заключения государственной экспертизы, в связи с потребностью дополнительного обследования ЗРУ ПС, выявленного в ходе проектирования и инструментального обследования существующих нетиповых конструкций. Изменение плановых параметров произошло на основании ПСД прошедшей ГГЭ.</t>
  </si>
  <si>
    <t>Отклонение от плана обусловлено оплатой кредиторской задолженности за выполненные в 2024 году работы (поздняя сдача актов выполненных работ).</t>
  </si>
  <si>
    <t>Отклонение от плана обусловлено фактом выполненных работ. Объект введен в 2024 году.</t>
  </si>
  <si>
    <t>Невыполнение плана обусловлено длительнм согласованием проектно-сметной документации. Проектно-сметная документация проходит негосударственную экспертизу.</t>
  </si>
  <si>
    <t>Отклонение от плановых параметров проекта произошло на основании разработанной ПСД с учетом факта выполненных работ. Увеличение срока реализации обусловлено невыполнением плана 2024 года по причине длительного срока поставки оборудования из-за логистических проблем в Калининградской области.</t>
  </si>
  <si>
    <t>Отклонение обуловлено длительным согласованием трассы ЛЭП 15 кВ с собственниками земельных участков.</t>
  </si>
  <si>
    <t>Отклонение обуловлено длительным согласованием трассы ЛЭП 15 кВ и ВЛ 0,4 кВ с собственниками земельных участков в 2024 г.</t>
  </si>
  <si>
    <t>Выполнение мероприятий по выносу (переустройству) объектов АО "Россети Янтарь" № 78/115/20 от 03.03.2021, ДС № 1 от 27.05.2021, ДС № 2 от 02.09.2024, ДС № 3 от 25.10.2024.</t>
  </si>
  <si>
    <t>Выполнение мероприятий по выносу (переустройству) объектов АО "Россети Янтарь" № 33/115/24 от 05.07.2024, ДС № 1 от 08.07.2024.</t>
  </si>
  <si>
    <t>Выполнение мероприятий по выносу (переустройству) объектов АО "Россети Янтарь"от 29.08.2023 № 72/115/23.</t>
  </si>
  <si>
    <t>Соглашение о компенсации от 04.04.2023 № 25/115/23, мероприятия по выносу (переустройству) объектов АО "Россети Янтарь".</t>
  </si>
  <si>
    <t>Соглашение о компенсации расходов, связанных с переустройством объектов от 09.03.2023 № 3/115/23.</t>
  </si>
  <si>
    <t>Договор о выполнении мероприятий по выносу (переустройству) объектов АО "Россети Янтарь" № 125/115/22 от 06.10.2022.</t>
  </si>
  <si>
    <t>Соглашение о компенсации № 68/115/22 от 13.07.2022 (мероприятия по выносу (переустройству) объектов АО "Россети Янтарь").</t>
  </si>
  <si>
    <t>Соглашение о компенсации № 110/115/23 от 11.12.2023 - мероприятия по выносу (переустройству) объектов АО "Россети Янтарь".</t>
  </si>
  <si>
    <t>Соглашение о компенсации № 80/115/20 от 02.03.2021, мероприятия по выносу (переустройству) объектов АО "Янтарьэнерго".</t>
  </si>
  <si>
    <t>Соглашение о компенсации от 03.03.2023 № 157/115/22 - мероприятия по выносу (переустройству) объектов АО "Россети Янтарь".</t>
  </si>
  <si>
    <t>Договор о выполнении мероприятий по выносу (переустройству) объектов АО "Россети Янтарь" от 29.01.2024 № 01/115/24 с ООО «Рома-Инвест».</t>
  </si>
  <si>
    <t>Договор о выполнении мероприятий по выносу (переустройству) объектов АО "Россети Янтарь" № 88/115/23 от 29.11.2023, ДС № 1 от 13.12.2023 с ГБУК "Калиниградский областной музей янтаря".</t>
  </si>
  <si>
    <t>Соглашение о компенсации от 05.08.2024 № 40/115/24 с Огиенко Виктором Дмитриевичем - мероприятия по выносу (переустройству) объектов АО "Россети Янтарь".</t>
  </si>
  <si>
    <t>Договор о выполнении мероприятий по выносу (переустройству) объектов АО "Россети Янтарь" № 53/115/23 от 29.06.2023, ДС № 1 от 03.07.2023, ДС № 2 06/02/2025 с ООО "СЗ "Дружный".</t>
  </si>
  <si>
    <t>Договор о выполнении мероприятий по выносу (переустройству) объектов АО "Россети Янтарь" от 27.04.2024 № 25/115/24 с АО «ОтделИнтерСтрой39».</t>
  </si>
  <si>
    <t>Договор о выполнении мероприятий по выносу (переустройству) объектов АО "Россети Янтарь" № 88/115/23 от 29.11.2023, ДС № 1 от 13.12.2023.</t>
  </si>
  <si>
    <t>Договор о выполнении мероприятий по выносу (переустройству) объектов АО "Россети Янтарь" № 45/115/24 от 23.07.2024.</t>
  </si>
  <si>
    <t>Соглашение о компенсации № 57/115/21 от 05.07.2021 с ООО "Петро-СтройПодряд" (мероприятия по выносу (переустройству) объектов АО "Россети Янтарь").</t>
  </si>
  <si>
    <t>Повышение надежности оказываемых услуг в сфере электроэнергетики. Выполнение Представления Прокуратуры Российской федерации от 27.09.2023 № 353ж-2022/20270008/Прдп-56-23.</t>
  </si>
  <si>
    <t>Отклонение от плана обусловлено фактическим финансированием проекта на 01.01.2025 г.</t>
  </si>
  <si>
    <t>Возврат дефектного оборудования ПКУ на склад для ремонта и наладки подрядчиком.</t>
  </si>
  <si>
    <t xml:space="preserve">Отклонение от плановых параметров обусловлено длительными сроками поставки шкафов ССПИ и необходимостью монтажа дополнительных шкафов зажимов на ПС 330 кВ О-1 Центральная, предназначающихся исключительно для нужд АСУТП. </t>
  </si>
  <si>
    <t>Отклонение от плана обусловлено оплатой кредиторской задолженности за выполненные в 2024 году работы.</t>
  </si>
  <si>
    <t>Отклонение от плана обусловлено  фактом выполненных работ и финансирования в 2024 году.</t>
  </si>
  <si>
    <t>Отклонение от плана обусловлено долгими сроками поставки оборудования паромной переправой в Калининградскую область.</t>
  </si>
  <si>
    <t>1. 	Выполнение мероприятий по защите высоковольтного трансформаторного оборудования объектов ПС ПАО «РОССЕТИ» от внешних воздействий на основании п.4.1 протокола заседания штаба №МА/116/1601 от 25.10.2022;
2. На основании п. 4.2. протокола от 07 июня 2024 года №11 заседания оперативного штаба Калининградской области по реализации мер, предусмотренных Указом Президента Российской Федерации от 19 октября 2022 года №757 "О мерах, осуществляемых в субъектах Российской Федерации в связи с Указом Президента Российской Федерации от 19 октября 2022 года №755"</t>
  </si>
  <si>
    <t>Объект ИП профинансирован в 2024 году.</t>
  </si>
  <si>
    <t xml:space="preserve">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 </t>
  </si>
  <si>
    <t>O_НМА-15-6</t>
  </si>
  <si>
    <t xml:space="preserve">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 </t>
  </si>
  <si>
    <t>O_НМА-15-7</t>
  </si>
  <si>
    <t>Развитие функционала технологической интеграционной платформы АО "Россети Янтарь" с внедрением дополнительных потоков (3 этап)</t>
  </si>
  <si>
    <t>N_НМА15-3</t>
  </si>
  <si>
    <t>Развитие функционала технологической интеграционной платформы АО "Россети Янтарь" с внедрением дополнительных потоков (2 этап)</t>
  </si>
  <si>
    <t>N_НМА15-2</t>
  </si>
  <si>
    <t>Развитие функционала действующей системы управления производственными активами АО "Янтарьэнерго" (4 этап)</t>
  </si>
  <si>
    <t>L_HMA8-4</t>
  </si>
  <si>
    <t>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t>
  </si>
  <si>
    <t>O_НМА-21</t>
  </si>
  <si>
    <t>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t>
  </si>
  <si>
    <t>O_НМА-22</t>
  </si>
  <si>
    <t>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t>
  </si>
  <si>
    <t>O_НИОКР22</t>
  </si>
  <si>
    <t>Монтаж счетчика водомерного для санатория-профилактория "Энергетик"</t>
  </si>
  <si>
    <t>P_25-0246</t>
  </si>
  <si>
    <t>Отклонение обусловлено длительным согласованием трассы ЛЭП с собственниками земельных участков в 2024 году.</t>
  </si>
  <si>
    <t>Изменение плановых параметров проекта произошло на основании разработанной ПСД. Срок реализации проекта перенесен из-за невыполнения плана 2024 года, что обусловлено необходимостью установки БКТП индивидуального изготовления с уменьшенными габаритами ввиду невозможности установки МТП в условиях городской застройки.</t>
  </si>
  <si>
    <t>Принятие безхозяйных объектов электросетевого хозяйства Калининградской области на баланс АО "Россети Янтарь"в судебном порядке.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</si>
  <si>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спутниковой связью оперативного персонала ПС 110, 330 кВ, а также оперативного персонала ЦУС.</t>
  </si>
  <si>
    <t>Досрочная поставка оборудования.</t>
  </si>
  <si>
    <t>Отклонение обусловлено выплатой аванса в соответствии с договором подряда.</t>
  </si>
  <si>
    <t>Изменение графика финансирования по факту выполненных работ в 2024 году.</t>
  </si>
  <si>
    <t xml:space="preserve"> Перенос сроков реализации мероприятий по инвестиционному проекту обусловлен необходимостью перераспределения тарифного источника на льготное ТП до 150 кВт и включения новых инвестиционных проектов для обеспечения надежности электросетевого комплекса при работе энергосистемы Калининградской области в изолированном режиме, мероприятий по строительству защитных сооружений силового оборудования ПС 330 кВ от БПЛА. </t>
  </si>
  <si>
    <t>Отклонений нет</t>
  </si>
  <si>
    <t>Длительное согласование договора из-за доработки ТЗ, всвязи с полученными замечаниями от ПАО Россети.Договор подписан 31.03.2025 и направлен на согласование в АО Россети Цифра.</t>
  </si>
  <si>
    <t>Отклонение от плана обусловлено оплатой кредиторской задолженности в 2024 году.</t>
  </si>
  <si>
    <t>Отклонение менее 5%.</t>
  </si>
  <si>
    <t>Монтаж счетчика водомерного для холодной воды для санатория-профилактория "Энергетик": 
Замена счетчика воды (с допуском до 31.12.2024) на одноструйный турбинный класса (поверка до 25.10.2030).</t>
  </si>
  <si>
    <t xml:space="preserve">                                          реквизиты решения органа исполнительной власти, утвердившего инвестиционную программу</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</si>
</sst>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3" formatCode="_-* #,##0.00\ _₽_-;\-* #,##0.00\ _₽_-;_-* &quot;-&quot;??\ _₽_-;_-@_-"/>
    <numFmt numFmtId="164" formatCode="_-* #,##0.0000\ _₽_-;\-* #,##0.0000\ _₽_-;_-* &quot;-&quot;??\ _₽_-;_-@_-"/>
    <numFmt numFmtId="165" formatCode="0.0%"/>
    <numFmt numFmtId="166" formatCode="_-* #,##0.000000000000\ _₽_-;\-* #,##0.000000000000\ _₽_-;_-* &quot;-&quot;??\ _₽_-;_-@_-"/>
    <numFmt numFmtId="167" formatCode="_-* #,##0.00000000000000\ _₽_-;\-* #,##0.00000000000000\ _₽_-;_-* &quot;-&quot;??\ _₽_-;_-@_-"/>
    <numFmt numFmtId="168" formatCode="_-* #,##0.0000000000000000000000000\ _₽_-;\-* #,##0.0000000000000000000000000\ _₽_-;_-* &quot;-&quot;??\ _₽_-;_-@_-"/>
    <numFmt numFmtId="169" formatCode="#,##0.00_ ;\-#,##0.00\ "/>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2"/>
      <name val="Times New Roman"/>
      <family val="1"/>
      <charset val="204"/>
    </font>
    <font>
      <sz val="14"/>
      <name val="Times New Roman"/>
      <family val="1"/>
      <charset val="204"/>
    </font>
    <font>
      <sz val="14"/>
      <color theme="1"/>
      <name val="Calibri"/>
      <family val="2"/>
      <scheme val="minor"/>
    </font>
    <font>
      <sz val="12"/>
      <color theme="1"/>
      <name val="Times New Roman"/>
      <family val="1"/>
      <charset val="204"/>
    </font>
    <font>
      <sz val="12"/>
      <color theme="1"/>
      <name val="Calibri"/>
      <family val="2"/>
      <scheme val="minor"/>
    </font>
    <font>
      <sz val="12"/>
      <color rgb="FF7030A0"/>
      <name val="Times New Roman"/>
      <family val="1"/>
      <charset val="204"/>
    </font>
    <font>
      <sz val="12"/>
      <color theme="0"/>
      <name val="Times New Roman"/>
      <family val="1"/>
      <charset val="204"/>
    </font>
    <font>
      <sz val="12"/>
      <color theme="6" tint="-0.499984740745262"/>
      <name val="Times New Roman"/>
      <family val="1"/>
      <charset val="204"/>
    </font>
    <font>
      <b/>
      <sz val="12"/>
      <color theme="1"/>
      <name val="Times New Roman"/>
      <family val="1"/>
      <charset val="204"/>
    </font>
    <font>
      <sz val="12"/>
      <color rgb="FFFF0000"/>
      <name val="Times New Roman"/>
      <family val="1"/>
      <charset val="204"/>
    </font>
    <font>
      <b/>
      <sz val="12"/>
      <color rgb="FF7030A0"/>
      <name val="Times New Roman"/>
      <family val="1"/>
      <charset val="204"/>
    </font>
    <font>
      <sz val="10"/>
      <color rgb="FFFF0000"/>
      <name val="Calibri"/>
      <family val="2"/>
      <charset val="204"/>
      <scheme val="minor"/>
    </font>
    <font>
      <sz val="12"/>
      <color rgb="FFFF0000"/>
      <name val="Calibri"/>
      <family val="2"/>
      <charset val="204"/>
      <scheme val="minor"/>
    </font>
    <font>
      <b/>
      <sz val="12"/>
      <color rgb="FFFF0000"/>
      <name val="Times New Roman"/>
      <family val="1"/>
      <charset val="204"/>
    </font>
    <font>
      <sz val="12"/>
      <color theme="3" tint="-0.249977111117893"/>
      <name val="Times New Roman"/>
      <family val="1"/>
      <charset val="204"/>
    </font>
    <font>
      <sz val="12"/>
      <color theme="9" tint="-0.499984740745262"/>
      <name val="Times New Roman"/>
      <family val="1"/>
      <charset val="204"/>
    </font>
    <font>
      <sz val="12"/>
      <color rgb="FFC00000"/>
      <name val="Times New Roman"/>
      <family val="1"/>
      <charset val="204"/>
    </font>
    <font>
      <sz val="12"/>
      <color theme="3" tint="0.39997558519241921"/>
      <name val="Times New Roman"/>
      <family val="1"/>
      <charset val="204"/>
    </font>
    <font>
      <sz val="14"/>
      <name val="Calibri"/>
      <family val="2"/>
      <scheme val="minor"/>
    </font>
    <font>
      <sz val="12"/>
      <name val="Calibri"/>
      <family val="2"/>
      <scheme val="minor"/>
    </font>
    <font>
      <sz val="11"/>
      <name val="Calibri"/>
      <family val="2"/>
      <scheme val="minor"/>
    </font>
  </fonts>
  <fills count="1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theme="6" tint="0.79998168889431442"/>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9" fontId="2" fillId="0" borderId="0" applyFont="0" applyFill="0" applyBorder="0" applyAlignment="0" applyProtection="0"/>
    <xf numFmtId="0" fontId="4" fillId="0" borderId="0"/>
    <xf numFmtId="0" fontId="2" fillId="0" borderId="0"/>
    <xf numFmtId="0" fontId="1" fillId="0" borderId="0"/>
  </cellStyleXfs>
  <cellXfs count="135">
    <xf numFmtId="0" fontId="0" fillId="0" borderId="0" xfId="0"/>
    <xf numFmtId="0" fontId="3" fillId="0" borderId="0" xfId="0" applyFont="1"/>
    <xf numFmtId="0" fontId="5" fillId="2" borderId="0" xfId="2" applyFont="1" applyFill="1" applyBorder="1" applyAlignment="1"/>
    <xf numFmtId="0" fontId="5" fillId="2" borderId="0" xfId="2" applyFont="1" applyFill="1" applyAlignment="1">
      <alignment horizontal="right" vertical="center"/>
    </xf>
    <xf numFmtId="0" fontId="6" fillId="0" borderId="0" xfId="0" applyFont="1"/>
    <xf numFmtId="0" fontId="5" fillId="2" borderId="0" xfId="2" applyFont="1" applyFill="1" applyAlignment="1">
      <alignment horizontal="right"/>
    </xf>
    <xf numFmtId="0" fontId="7" fillId="0" borderId="0" xfId="0" applyFont="1"/>
    <xf numFmtId="0" fontId="4" fillId="2" borderId="0" xfId="2" applyFont="1" applyFill="1" applyAlignment="1">
      <alignment wrapText="1"/>
    </xf>
    <xf numFmtId="0" fontId="4" fillId="2" borderId="0" xfId="2" applyFont="1" applyFill="1" applyBorder="1" applyAlignment="1">
      <alignment horizontal="center"/>
    </xf>
    <xf numFmtId="0" fontId="4" fillId="2" borderId="0" xfId="2" applyFont="1" applyFill="1" applyAlignment="1">
      <alignment horizontal="right"/>
    </xf>
    <xf numFmtId="0" fontId="8" fillId="0" borderId="0" xfId="0" applyFont="1"/>
    <xf numFmtId="0" fontId="5" fillId="2" borderId="0" xfId="2" applyFont="1" applyFill="1" applyAlignment="1">
      <alignment wrapText="1"/>
    </xf>
    <xf numFmtId="0" fontId="4" fillId="2" borderId="0" xfId="3" applyFont="1" applyFill="1" applyAlignment="1">
      <alignment vertical="center"/>
    </xf>
    <xf numFmtId="0" fontId="4" fillId="2" borderId="0" xfId="3" applyFont="1" applyFill="1" applyAlignment="1">
      <alignment horizontal="center" vertical="center"/>
    </xf>
    <xf numFmtId="0" fontId="5" fillId="2" borderId="0" xfId="0" applyFont="1" applyFill="1" applyAlignment="1"/>
    <xf numFmtId="0" fontId="5" fillId="2" borderId="0" xfId="3" applyFont="1" applyFill="1" applyAlignment="1">
      <alignment vertical="center"/>
    </xf>
    <xf numFmtId="0" fontId="4" fillId="2" borderId="1" xfId="2" applyFont="1" applyFill="1" applyBorder="1" applyAlignment="1">
      <alignment horizontal="center" vertical="center" wrapText="1"/>
    </xf>
    <xf numFmtId="43" fontId="7" fillId="0" borderId="0" xfId="0" applyNumberFormat="1" applyFont="1"/>
    <xf numFmtId="0" fontId="10" fillId="8" borderId="1" xfId="0" applyFont="1" applyFill="1" applyBorder="1" applyAlignment="1"/>
    <xf numFmtId="0" fontId="7" fillId="9" borderId="1" xfId="4" applyFont="1" applyFill="1" applyBorder="1" applyAlignment="1">
      <alignment vertical="center" wrapText="1" shrinkToFit="1"/>
    </xf>
    <xf numFmtId="0" fontId="7" fillId="9" borderId="5" xfId="4" applyFont="1" applyFill="1" applyBorder="1" applyAlignment="1">
      <alignment vertical="center" wrapText="1" shrinkToFit="1"/>
    </xf>
    <xf numFmtId="0" fontId="4" fillId="2" borderId="4" xfId="2" applyFont="1" applyFill="1" applyBorder="1" applyAlignment="1">
      <alignment horizontal="center" vertical="center" textRotation="90" wrapText="1"/>
    </xf>
    <xf numFmtId="0" fontId="7" fillId="10" borderId="0" xfId="0" applyFont="1" applyFill="1"/>
    <xf numFmtId="0" fontId="7" fillId="9" borderId="6" xfId="4" applyFont="1" applyFill="1" applyBorder="1" applyAlignment="1">
      <alignment vertical="center" wrapText="1" shrinkToFit="1"/>
    </xf>
    <xf numFmtId="0" fontId="4" fillId="2" borderId="6" xfId="2" applyFont="1" applyFill="1" applyBorder="1" applyAlignment="1">
      <alignment horizontal="center" vertical="center" textRotation="90" wrapText="1"/>
    </xf>
    <xf numFmtId="0" fontId="7" fillId="6" borderId="1" xfId="4" applyFont="1" applyFill="1" applyBorder="1" applyAlignment="1">
      <alignment horizontal="center" vertical="center" wrapText="1" shrinkToFit="1"/>
    </xf>
    <xf numFmtId="0" fontId="11" fillId="0" borderId="1" xfId="0" applyFont="1" applyBorder="1"/>
    <xf numFmtId="0" fontId="11" fillId="0" borderId="1" xfId="0" applyFont="1" applyBorder="1" applyAlignment="1">
      <alignment wrapText="1"/>
    </xf>
    <xf numFmtId="43" fontId="7" fillId="2" borderId="1" xfId="4" applyNumberFormat="1" applyFont="1" applyFill="1" applyBorder="1"/>
    <xf numFmtId="43" fontId="12" fillId="0" borderId="1" xfId="0" applyNumberFormat="1" applyFont="1" applyBorder="1"/>
    <xf numFmtId="9" fontId="12" fillId="0" borderId="1" xfId="1" applyNumberFormat="1" applyFont="1" applyBorder="1"/>
    <xf numFmtId="9" fontId="12" fillId="0" borderId="1" xfId="1" applyFont="1" applyBorder="1"/>
    <xf numFmtId="164" fontId="7" fillId="0" borderId="0" xfId="0" applyNumberFormat="1" applyFont="1"/>
    <xf numFmtId="43" fontId="13" fillId="6" borderId="1" xfId="4" applyNumberFormat="1" applyFont="1" applyFill="1" applyBorder="1" applyAlignment="1">
      <alignment horizontal="left" vertical="center" wrapText="1" shrinkToFit="1"/>
    </xf>
    <xf numFmtId="43" fontId="13" fillId="6" borderId="1" xfId="4" applyNumberFormat="1" applyFont="1" applyFill="1" applyBorder="1" applyAlignment="1">
      <alignment horizontal="center" vertical="center" wrapText="1" shrinkToFit="1"/>
    </xf>
    <xf numFmtId="0" fontId="14" fillId="2" borderId="0" xfId="4" applyFont="1" applyFill="1" applyAlignment="1">
      <alignment horizontal="center"/>
    </xf>
    <xf numFmtId="4" fontId="15" fillId="0" borderId="0" xfId="0" applyNumberFormat="1" applyFont="1" applyBorder="1" applyAlignment="1">
      <alignment horizontal="center"/>
    </xf>
    <xf numFmtId="0" fontId="13" fillId="0" borderId="1" xfId="0" applyFont="1" applyBorder="1" applyAlignment="1">
      <alignment wrapText="1"/>
    </xf>
    <xf numFmtId="4" fontId="16" fillId="0" borderId="0" xfId="0" applyNumberFormat="1" applyFont="1" applyBorder="1" applyAlignment="1">
      <alignment horizontal="center"/>
    </xf>
    <xf numFmtId="43" fontId="7" fillId="0" borderId="1" xfId="0" applyNumberFormat="1" applyFont="1" applyBorder="1"/>
    <xf numFmtId="9" fontId="7" fillId="0" borderId="1" xfId="1" applyFont="1" applyBorder="1"/>
    <xf numFmtId="43" fontId="7" fillId="0" borderId="1" xfId="4" applyNumberFormat="1" applyFont="1" applyFill="1" applyBorder="1"/>
    <xf numFmtId="9" fontId="7" fillId="11" borderId="1" xfId="1" applyFont="1" applyFill="1" applyBorder="1"/>
    <xf numFmtId="0" fontId="12" fillId="0" borderId="0" xfId="0" applyFont="1"/>
    <xf numFmtId="0" fontId="12" fillId="0" borderId="1" xfId="4" applyFont="1" applyFill="1" applyBorder="1"/>
    <xf numFmtId="0" fontId="12" fillId="0" borderId="3" xfId="4" applyFont="1" applyFill="1" applyBorder="1" applyAlignment="1">
      <alignment vertical="center" wrapText="1" shrinkToFit="1"/>
    </xf>
    <xf numFmtId="43" fontId="12" fillId="0" borderId="1" xfId="4" applyNumberFormat="1" applyFont="1" applyFill="1" applyBorder="1"/>
    <xf numFmtId="0" fontId="7" fillId="12" borderId="1" xfId="0" applyFont="1" applyFill="1" applyBorder="1" applyAlignment="1">
      <alignment wrapText="1" shrinkToFit="1"/>
    </xf>
    <xf numFmtId="0" fontId="7" fillId="4" borderId="1" xfId="0" applyFont="1" applyFill="1" applyBorder="1" applyAlignment="1">
      <alignment vertical="center" wrapText="1" shrinkToFit="1"/>
    </xf>
    <xf numFmtId="0" fontId="17" fillId="2" borderId="0" xfId="4" applyFont="1" applyFill="1" applyAlignment="1">
      <alignment horizontal="center"/>
    </xf>
    <xf numFmtId="0" fontId="9" fillId="2" borderId="0" xfId="4" applyFont="1" applyFill="1" applyAlignment="1">
      <alignment horizontal="center"/>
    </xf>
    <xf numFmtId="0" fontId="18" fillId="0" borderId="1" xfId="4" applyFont="1" applyFill="1" applyBorder="1"/>
    <xf numFmtId="43" fontId="9" fillId="0" borderId="1" xfId="4" applyNumberFormat="1" applyFont="1" applyFill="1" applyBorder="1" applyAlignment="1">
      <alignment horizontal="center" vertical="center"/>
    </xf>
    <xf numFmtId="43" fontId="19" fillId="0" borderId="1" xfId="4" applyNumberFormat="1" applyFont="1" applyFill="1" applyBorder="1" applyAlignment="1">
      <alignment horizontal="center" vertical="center"/>
    </xf>
    <xf numFmtId="43" fontId="13" fillId="0" borderId="1" xfId="4" applyNumberFormat="1" applyFont="1" applyFill="1" applyBorder="1" applyAlignment="1">
      <alignment horizontal="center" vertical="center"/>
    </xf>
    <xf numFmtId="9" fontId="20" fillId="0" borderId="1" xfId="1" applyFont="1" applyFill="1" applyBorder="1" applyAlignment="1">
      <alignment horizontal="center" vertical="center"/>
    </xf>
    <xf numFmtId="9" fontId="19" fillId="0" borderId="1" xfId="1" applyFont="1" applyFill="1" applyBorder="1" applyAlignment="1">
      <alignment horizontal="center" vertical="center"/>
    </xf>
    <xf numFmtId="10" fontId="20" fillId="0" borderId="1" xfId="1" applyNumberFormat="1" applyFont="1" applyFill="1" applyBorder="1" applyAlignment="1">
      <alignment horizontal="center" vertical="center"/>
    </xf>
    <xf numFmtId="0" fontId="9" fillId="2" borderId="1" xfId="4" applyFont="1" applyFill="1" applyBorder="1" applyAlignment="1">
      <alignment wrapText="1"/>
    </xf>
    <xf numFmtId="43" fontId="18" fillId="0" borderId="1" xfId="4" applyNumberFormat="1" applyFont="1" applyFill="1" applyBorder="1"/>
    <xf numFmtId="43" fontId="9" fillId="2" borderId="1" xfId="4" applyNumberFormat="1" applyFont="1" applyFill="1" applyBorder="1" applyAlignment="1">
      <alignment vertical="center" wrapText="1" shrinkToFit="1"/>
    </xf>
    <xf numFmtId="43" fontId="9" fillId="0" borderId="1" xfId="4" applyNumberFormat="1" applyFont="1" applyFill="1" applyBorder="1" applyAlignment="1">
      <alignment vertical="center" wrapText="1" shrinkToFit="1"/>
    </xf>
    <xf numFmtId="43" fontId="7" fillId="13" borderId="1" xfId="0" applyNumberFormat="1" applyFont="1" applyFill="1" applyBorder="1"/>
    <xf numFmtId="41" fontId="14" fillId="2" borderId="0" xfId="4" applyNumberFormat="1" applyFont="1" applyFill="1" applyAlignment="1">
      <alignment horizontal="center"/>
    </xf>
    <xf numFmtId="41" fontId="17" fillId="2" borderId="0" xfId="4" applyNumberFormat="1" applyFont="1" applyFill="1" applyAlignment="1">
      <alignment horizontal="center"/>
    </xf>
    <xf numFmtId="41" fontId="9" fillId="2" borderId="0" xfId="4" applyNumberFormat="1" applyFont="1" applyFill="1" applyAlignment="1">
      <alignment horizontal="center"/>
    </xf>
    <xf numFmtId="0" fontId="9" fillId="2" borderId="1" xfId="4" applyNumberFormat="1" applyFont="1" applyFill="1" applyBorder="1" applyAlignment="1">
      <alignment vertical="center" wrapText="1" shrinkToFit="1"/>
    </xf>
    <xf numFmtId="43" fontId="20" fillId="0" borderId="1" xfId="4" applyNumberFormat="1" applyFont="1" applyFill="1" applyBorder="1" applyAlignment="1">
      <alignment horizontal="center" vertical="center"/>
    </xf>
    <xf numFmtId="43" fontId="19" fillId="7" borderId="1" xfId="4" applyNumberFormat="1" applyFont="1" applyFill="1" applyBorder="1" applyAlignment="1">
      <alignment horizontal="center" vertical="center"/>
    </xf>
    <xf numFmtId="165" fontId="20" fillId="0" borderId="1" xfId="1" applyNumberFormat="1" applyFont="1" applyFill="1" applyBorder="1" applyAlignment="1">
      <alignment horizontal="center" vertical="center"/>
    </xf>
    <xf numFmtId="9" fontId="20" fillId="0" borderId="1" xfId="1" applyNumberFormat="1" applyFont="1" applyFill="1" applyBorder="1" applyAlignment="1">
      <alignment horizontal="center" vertical="center"/>
    </xf>
    <xf numFmtId="0" fontId="21" fillId="2" borderId="1" xfId="4" applyFont="1" applyFill="1" applyBorder="1" applyAlignment="1">
      <alignment vertical="center" wrapText="1" shrinkToFit="1"/>
    </xf>
    <xf numFmtId="49" fontId="7" fillId="12" borderId="1" xfId="0" applyNumberFormat="1" applyFont="1" applyFill="1" applyBorder="1" applyAlignment="1">
      <alignment horizontal="left"/>
    </xf>
    <xf numFmtId="49" fontId="7" fillId="12" borderId="1" xfId="0" applyNumberFormat="1" applyFont="1" applyFill="1" applyBorder="1" applyAlignment="1">
      <alignment horizontal="left" wrapText="1"/>
    </xf>
    <xf numFmtId="43" fontId="11" fillId="0" borderId="1" xfId="4" applyNumberFormat="1" applyFont="1" applyFill="1" applyBorder="1" applyAlignment="1">
      <alignment horizontal="center" vertical="center"/>
    </xf>
    <xf numFmtId="9" fontId="20" fillId="11" borderId="1" xfId="1" applyFont="1" applyFill="1" applyBorder="1" applyAlignment="1">
      <alignment horizontal="center" vertical="center"/>
    </xf>
    <xf numFmtId="9" fontId="13" fillId="0" borderId="1" xfId="1" applyFont="1" applyFill="1" applyBorder="1" applyAlignment="1">
      <alignment horizontal="center" vertical="center"/>
    </xf>
    <xf numFmtId="0" fontId="9" fillId="2" borderId="0" xfId="4" applyFont="1" applyFill="1" applyAlignment="1">
      <alignment horizontal="center" wrapText="1"/>
    </xf>
    <xf numFmtId="41" fontId="9" fillId="14" borderId="0" xfId="4" applyNumberFormat="1" applyFont="1" applyFill="1" applyAlignment="1">
      <alignment horizontal="center"/>
    </xf>
    <xf numFmtId="0" fontId="9" fillId="14" borderId="0" xfId="4" applyFont="1" applyFill="1" applyAlignment="1">
      <alignment horizontal="center" wrapText="1"/>
    </xf>
    <xf numFmtId="166" fontId="7" fillId="0" borderId="0" xfId="0" applyNumberFormat="1" applyFont="1"/>
    <xf numFmtId="167" fontId="7" fillId="0" borderId="0" xfId="0" applyNumberFormat="1" applyFont="1"/>
    <xf numFmtId="168" fontId="7" fillId="0" borderId="0" xfId="0" applyNumberFormat="1" applyFont="1"/>
    <xf numFmtId="43" fontId="4" fillId="2" borderId="1" xfId="4" applyNumberFormat="1" applyFont="1" applyFill="1" applyBorder="1"/>
    <xf numFmtId="0" fontId="4" fillId="2" borderId="1" xfId="4" applyFont="1" applyFill="1" applyBorder="1" applyAlignment="1">
      <alignment wrapText="1"/>
    </xf>
    <xf numFmtId="0" fontId="4" fillId="2" borderId="1" xfId="4" applyNumberFormat="1" applyFont="1" applyFill="1" applyBorder="1" applyAlignment="1">
      <alignment vertical="center" wrapText="1" shrinkToFit="1"/>
    </xf>
    <xf numFmtId="43" fontId="4" fillId="2" borderId="1" xfId="4" applyNumberFormat="1" applyFont="1" applyFill="1" applyBorder="1" applyAlignment="1">
      <alignment vertical="center" wrapText="1" shrinkToFit="1"/>
    </xf>
    <xf numFmtId="0" fontId="4" fillId="2" borderId="1" xfId="4" applyFont="1" applyFill="1" applyBorder="1" applyAlignment="1">
      <alignment vertical="center" wrapText="1" shrinkToFit="1"/>
    </xf>
    <xf numFmtId="0" fontId="5" fillId="2" borderId="0" xfId="0" applyFont="1" applyFill="1"/>
    <xf numFmtId="0" fontId="22" fillId="2" borderId="0" xfId="0" applyFont="1" applyFill="1"/>
    <xf numFmtId="0" fontId="4" fillId="2" borderId="0" xfId="0" applyFont="1" applyFill="1"/>
    <xf numFmtId="0" fontId="23" fillId="2" borderId="0" xfId="0" applyFont="1" applyFill="1"/>
    <xf numFmtId="0" fontId="24" fillId="2" borderId="0" xfId="0" applyFont="1" applyFill="1"/>
    <xf numFmtId="0" fontId="4" fillId="2" borderId="1" xfId="4" applyFont="1" applyFill="1" applyBorder="1" applyAlignment="1">
      <alignment horizontal="center" vertical="center" wrapText="1" shrinkToFit="1"/>
    </xf>
    <xf numFmtId="0" fontId="4" fillId="2" borderId="1" xfId="0" applyFont="1" applyFill="1" applyBorder="1"/>
    <xf numFmtId="0" fontId="4" fillId="2" borderId="1" xfId="0" applyFont="1" applyFill="1" applyBorder="1" applyAlignment="1">
      <alignment wrapText="1"/>
    </xf>
    <xf numFmtId="169" fontId="4" fillId="2" borderId="1" xfId="0" applyNumberFormat="1" applyFont="1" applyFill="1" applyBorder="1"/>
    <xf numFmtId="43" fontId="4" fillId="2" borderId="1" xfId="0" applyNumberFormat="1" applyFont="1" applyFill="1" applyBorder="1"/>
    <xf numFmtId="0" fontId="4" fillId="2" borderId="1" xfId="0" applyFont="1" applyFill="1" applyBorder="1" applyAlignment="1">
      <alignment wrapText="1" shrinkToFit="1"/>
    </xf>
    <xf numFmtId="0" fontId="4" fillId="2" borderId="1" xfId="0" applyFont="1" applyFill="1" applyBorder="1" applyAlignment="1">
      <alignment vertical="center" wrapText="1" shrinkToFit="1"/>
    </xf>
    <xf numFmtId="0" fontId="4" fillId="2" borderId="1" xfId="4" applyFont="1" applyFill="1" applyBorder="1"/>
    <xf numFmtId="169" fontId="4" fillId="2" borderId="1" xfId="4" applyNumberFormat="1" applyFont="1" applyFill="1" applyBorder="1" applyAlignment="1">
      <alignment horizontal="center" vertical="center"/>
    </xf>
    <xf numFmtId="9" fontId="4" fillId="2" borderId="1" xfId="1" applyFont="1" applyFill="1" applyBorder="1" applyAlignment="1">
      <alignment horizontal="center" vertical="center"/>
    </xf>
    <xf numFmtId="10" fontId="4" fillId="2" borderId="1" xfId="1" applyNumberFormat="1" applyFont="1" applyFill="1" applyBorder="1" applyAlignment="1">
      <alignment horizontal="center" vertical="center"/>
    </xf>
    <xf numFmtId="169" fontId="4" fillId="2" borderId="1" xfId="4" applyNumberFormat="1" applyFont="1" applyFill="1" applyBorder="1" applyAlignment="1">
      <alignment horizontal="center" vertical="center" wrapText="1" shrinkToFit="1"/>
    </xf>
    <xf numFmtId="9" fontId="4" fillId="2" borderId="1" xfId="1" applyNumberFormat="1" applyFont="1" applyFill="1" applyBorder="1" applyAlignment="1">
      <alignment horizontal="center" vertical="center"/>
    </xf>
    <xf numFmtId="49" fontId="4" fillId="2" borderId="1" xfId="0" applyNumberFormat="1" applyFont="1" applyFill="1" applyBorder="1" applyAlignment="1">
      <alignment horizontal="left"/>
    </xf>
    <xf numFmtId="49" fontId="4" fillId="2" borderId="1" xfId="0" applyNumberFormat="1" applyFont="1" applyFill="1" applyBorder="1" applyAlignment="1">
      <alignment horizontal="left" wrapText="1"/>
    </xf>
    <xf numFmtId="165" fontId="4" fillId="2" borderId="1" xfId="1" applyNumberFormat="1" applyFont="1" applyFill="1" applyBorder="1" applyAlignment="1">
      <alignment horizontal="center" vertical="center"/>
    </xf>
    <xf numFmtId="0" fontId="4" fillId="2" borderId="3" xfId="4" applyFont="1" applyFill="1" applyBorder="1" applyAlignment="1">
      <alignment vertical="center" wrapText="1" shrinkToFit="1"/>
    </xf>
    <xf numFmtId="169" fontId="4" fillId="2" borderId="1" xfId="0" applyNumberFormat="1" applyFont="1" applyFill="1" applyBorder="1" applyAlignment="1">
      <alignment horizontal="center"/>
    </xf>
    <xf numFmtId="9" fontId="4" fillId="2" borderId="1" xfId="1" applyNumberFormat="1" applyFont="1" applyFill="1" applyBorder="1" applyAlignment="1">
      <alignment horizontal="center"/>
    </xf>
    <xf numFmtId="9" fontId="4" fillId="2" borderId="1" xfId="1" applyFont="1" applyFill="1" applyBorder="1" applyAlignment="1">
      <alignment horizontal="center"/>
    </xf>
    <xf numFmtId="0" fontId="24" fillId="2" borderId="0" xfId="0" applyFont="1" applyFill="1" applyAlignment="1">
      <alignment horizontal="center"/>
    </xf>
    <xf numFmtId="0" fontId="4" fillId="2" borderId="1" xfId="0" applyFont="1" applyFill="1" applyBorder="1" applyAlignment="1">
      <alignment horizontal="center" vertical="center" textRotation="90" wrapText="1"/>
    </xf>
    <xf numFmtId="0" fontId="4" fillId="2" borderId="1" xfId="2" applyFont="1" applyFill="1" applyBorder="1" applyAlignment="1">
      <alignment horizontal="center" vertical="center" textRotation="90" wrapText="1"/>
    </xf>
    <xf numFmtId="0" fontId="4" fillId="2" borderId="4" xfId="2" applyFont="1" applyFill="1" applyBorder="1" applyAlignment="1">
      <alignment horizontal="center" vertical="center" textRotation="90" wrapText="1"/>
    </xf>
    <xf numFmtId="0" fontId="4" fillId="2" borderId="6" xfId="2" applyFont="1" applyFill="1" applyBorder="1" applyAlignment="1">
      <alignment horizontal="center" vertical="center" textRotation="90" wrapText="1"/>
    </xf>
    <xf numFmtId="0" fontId="4" fillId="2" borderId="4" xfId="0" applyFont="1" applyFill="1" applyBorder="1" applyAlignment="1">
      <alignment horizontal="center" vertical="center" textRotation="90" wrapText="1"/>
    </xf>
    <xf numFmtId="0" fontId="4" fillId="2" borderId="6" xfId="0" applyFont="1" applyFill="1" applyBorder="1" applyAlignment="1">
      <alignment horizontal="center" vertical="center" textRotation="90" wrapText="1"/>
    </xf>
    <xf numFmtId="0" fontId="7" fillId="6" borderId="4" xfId="4" applyFont="1" applyFill="1" applyBorder="1" applyAlignment="1">
      <alignment horizontal="center" vertical="center" wrapText="1" shrinkToFit="1"/>
    </xf>
    <xf numFmtId="0" fontId="7" fillId="6" borderId="5" xfId="4" applyFont="1" applyFill="1" applyBorder="1" applyAlignment="1">
      <alignment horizontal="center" vertical="center" wrapText="1" shrinkToFit="1"/>
    </xf>
    <xf numFmtId="0" fontId="7" fillId="6" borderId="6" xfId="4" applyFont="1" applyFill="1" applyBorder="1" applyAlignment="1">
      <alignment horizontal="center" vertical="center" wrapText="1" shrinkToFit="1"/>
    </xf>
    <xf numFmtId="0" fontId="4" fillId="7" borderId="1" xfId="2" applyFont="1" applyFill="1" applyBorder="1" applyAlignment="1">
      <alignment horizontal="center" vertical="center" wrapText="1"/>
    </xf>
    <xf numFmtId="0" fontId="4" fillId="2" borderId="1" xfId="2" applyFont="1" applyFill="1" applyBorder="1" applyAlignment="1">
      <alignment horizontal="center" vertical="center" wrapText="1"/>
    </xf>
    <xf numFmtId="0" fontId="4" fillId="2" borderId="0" xfId="2" applyFont="1" applyFill="1" applyBorder="1" applyAlignment="1">
      <alignment horizontal="center"/>
    </xf>
    <xf numFmtId="0" fontId="9" fillId="3" borderId="1" xfId="4" applyFont="1" applyFill="1" applyBorder="1" applyAlignment="1">
      <alignment horizontal="center" vertical="center" wrapText="1" shrinkToFit="1"/>
    </xf>
    <xf numFmtId="0" fontId="9" fillId="2" borderId="1" xfId="4" applyFont="1" applyFill="1" applyBorder="1" applyAlignment="1">
      <alignment horizontal="center" vertical="center" wrapText="1" shrinkToFit="1"/>
    </xf>
    <xf numFmtId="0" fontId="7" fillId="4" borderId="1" xfId="4" applyFont="1" applyFill="1" applyBorder="1" applyAlignment="1">
      <alignment horizontal="center" vertical="center" wrapText="1" shrinkToFit="1"/>
    </xf>
    <xf numFmtId="0" fontId="7" fillId="5" borderId="2" xfId="4" applyFont="1" applyFill="1" applyBorder="1" applyAlignment="1">
      <alignment horizontal="center" vertical="center" wrapText="1" shrinkToFit="1"/>
    </xf>
    <xf numFmtId="0" fontId="7" fillId="5" borderId="3" xfId="4" applyFont="1" applyFill="1" applyBorder="1" applyAlignment="1">
      <alignment horizontal="center" vertical="center" wrapText="1" shrinkToFit="1"/>
    </xf>
    <xf numFmtId="0" fontId="7" fillId="6" borderId="1" xfId="4" applyFont="1" applyFill="1" applyBorder="1" applyAlignment="1">
      <alignment horizontal="center" vertical="center" wrapText="1" shrinkToFit="1"/>
    </xf>
    <xf numFmtId="0" fontId="5" fillId="2" borderId="0" xfId="2" applyFont="1" applyFill="1" applyBorder="1" applyAlignment="1">
      <alignment horizontal="center"/>
    </xf>
    <xf numFmtId="0" fontId="4" fillId="2" borderId="0" xfId="2" applyFont="1" applyFill="1" applyAlignment="1">
      <alignment horizontal="center"/>
    </xf>
    <xf numFmtId="0" fontId="4" fillId="2" borderId="1" xfId="4" applyFont="1" applyFill="1" applyBorder="1" applyAlignment="1">
      <alignment horizontal="center" vertical="center" wrapText="1" shrinkToFit="1"/>
    </xf>
  </cellXfs>
  <cellStyles count="5">
    <cellStyle name="Обычный" xfId="0" builtinId="0"/>
    <cellStyle name="Обычный 2" xfId="4"/>
    <cellStyle name="Обычный 3" xfId="2"/>
    <cellStyle name="Обычный 7" xfId="3"/>
    <cellStyle name="Процентный" xfId="1" builtinId="5"/>
  </cellStyles>
  <dxfs count="5">
    <dxf>
      <font>
        <color theme="0"/>
      </font>
    </dxf>
    <dxf>
      <font>
        <color theme="0"/>
      </font>
    </dxf>
    <dxf>
      <font>
        <color theme="0"/>
      </font>
    </dxf>
    <dxf>
      <font>
        <color theme="0"/>
      </font>
    </dxf>
    <dxf>
      <font>
        <color theme="0"/>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86;&#1082;&#1091;&#1084;&#1077;&#1085;&#1090;&#1099;-&#1046;&#1072;&#1085;&#1085;&#1072;/&#1041;&#1080;&#1079;&#1085;&#1077;&#1089;-&#1087;&#1083;&#1072;&#1085;/2025/&#1042;&#1099;&#1087;&#1086;&#1083;&#1085;&#1077;&#1085;&#1080;&#1077;%202025/&#1054;&#1073;&#1097;&#1080;&#1081;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12"/>
      <sheetName val="всего"/>
      <sheetName val="4"/>
      <sheetName val="проверка"/>
      <sheetName val="15.00."/>
      <sheetName val="СЗ"/>
      <sheetName val="Регл"/>
      <sheetName val="Лист1"/>
      <sheetName val="СЗ (2024)"/>
      <sheetName val="45"/>
      <sheetName val="45 Свод"/>
      <sheetName val="ист"/>
      <sheetName val="до 07"/>
      <sheetName val="РЭК"/>
      <sheetName val="10квФ"/>
      <sheetName val="11квИст"/>
      <sheetName val="12квОсв"/>
      <sheetName val="17"/>
      <sheetName val="13"/>
      <sheetName val="14"/>
      <sheetName val="15"/>
      <sheetName val="16"/>
    </sheetNames>
    <sheetDataSet>
      <sheetData sheetId="0"/>
      <sheetData sheetId="1"/>
      <sheetData sheetId="2"/>
      <sheetData sheetId="3"/>
      <sheetData sheetId="4"/>
      <sheetData sheetId="5"/>
      <sheetData sheetId="6"/>
      <sheetData sheetId="7"/>
      <sheetData sheetId="8"/>
      <sheetData sheetId="9">
        <row r="31">
          <cell r="H31" t="str">
            <v>ТПиР</v>
          </cell>
          <cell r="I31">
            <v>0</v>
          </cell>
        </row>
        <row r="32">
          <cell r="H32" t="str">
            <v>НС</v>
          </cell>
          <cell r="I32">
            <v>0</v>
          </cell>
        </row>
        <row r="34">
          <cell r="H34" t="str">
            <v>ТПиР</v>
          </cell>
          <cell r="I34">
            <v>0</v>
          </cell>
        </row>
        <row r="35">
          <cell r="H35" t="str">
            <v>НС</v>
          </cell>
          <cell r="I35">
            <v>0</v>
          </cell>
        </row>
        <row r="546">
          <cell r="E546">
            <v>0</v>
          </cell>
        </row>
        <row r="547">
          <cell r="E547">
            <v>0</v>
          </cell>
        </row>
        <row r="548">
          <cell r="E548" t="str">
            <v>нет</v>
          </cell>
        </row>
        <row r="550">
          <cell r="E550" t="str">
            <v>нет</v>
          </cell>
        </row>
        <row r="551">
          <cell r="E551" t="str">
            <v>нет</v>
          </cell>
        </row>
      </sheetData>
      <sheetData sheetId="10"/>
      <sheetData sheetId="11"/>
      <sheetData sheetId="12"/>
      <sheetData sheetId="13"/>
      <sheetData sheetId="14">
        <row r="18">
          <cell r="M18">
            <v>2665.7803446100002</v>
          </cell>
          <cell r="N18">
            <v>771.86953358000005</v>
          </cell>
        </row>
        <row r="30">
          <cell r="L30">
            <v>0</v>
          </cell>
          <cell r="M30">
            <v>48.523846840000004</v>
          </cell>
          <cell r="N30">
            <v>771.86953358000005</v>
          </cell>
          <cell r="O30">
            <v>232.75269105999999</v>
          </cell>
          <cell r="P30">
            <v>244.6368105900001</v>
          </cell>
          <cell r="Q30">
            <v>100</v>
          </cell>
          <cell r="W30">
            <v>0</v>
          </cell>
          <cell r="X30">
            <v>0</v>
          </cell>
          <cell r="Y30">
            <v>339.91988726100055</v>
          </cell>
          <cell r="Z30">
            <v>0</v>
          </cell>
        </row>
        <row r="33">
          <cell r="K33">
            <v>0</v>
          </cell>
          <cell r="L33">
            <v>0</v>
          </cell>
          <cell r="M33">
            <v>59.323701329999992</v>
          </cell>
          <cell r="P33">
            <v>126.66053632000001</v>
          </cell>
          <cell r="Q33">
            <v>70</v>
          </cell>
          <cell r="W33">
            <v>0</v>
          </cell>
          <cell r="X33">
            <v>0</v>
          </cell>
          <cell r="Y33">
            <v>104.18411974500012</v>
          </cell>
          <cell r="Z33">
            <v>0</v>
          </cell>
        </row>
        <row r="37">
          <cell r="Y37">
            <v>0</v>
          </cell>
          <cell r="Z37">
            <v>0</v>
          </cell>
        </row>
        <row r="40">
          <cell r="Y40">
            <v>0</v>
          </cell>
          <cell r="Z40">
            <v>0</v>
          </cell>
        </row>
        <row r="41">
          <cell r="P41">
            <v>2.4</v>
          </cell>
          <cell r="Y41">
            <v>0</v>
          </cell>
          <cell r="Z41">
            <v>0</v>
          </cell>
        </row>
        <row r="42">
          <cell r="P42" t="str">
            <v>нд</v>
          </cell>
          <cell r="Y42">
            <v>0</v>
          </cell>
          <cell r="Z42">
            <v>0</v>
          </cell>
        </row>
        <row r="50">
          <cell r="P50">
            <v>2.4</v>
          </cell>
          <cell r="Y50">
            <v>0</v>
          </cell>
          <cell r="Z50">
            <v>0</v>
          </cell>
        </row>
        <row r="56">
          <cell r="P56" t="str">
            <v>нд</v>
          </cell>
          <cell r="Y56">
            <v>0</v>
          </cell>
          <cell r="Z56">
            <v>0</v>
          </cell>
        </row>
        <row r="59">
          <cell r="P59" t="str">
            <v>нд</v>
          </cell>
          <cell r="Y59">
            <v>0</v>
          </cell>
          <cell r="Z59">
            <v>0</v>
          </cell>
        </row>
        <row r="62">
          <cell r="P62">
            <v>688.66011644000002</v>
          </cell>
          <cell r="Y62">
            <v>0</v>
          </cell>
          <cell r="Z62">
            <v>0</v>
          </cell>
        </row>
        <row r="66">
          <cell r="P66" t="str">
            <v>нд</v>
          </cell>
          <cell r="Y66">
            <v>1.6482273000000001</v>
          </cell>
          <cell r="Z66">
            <v>0</v>
          </cell>
        </row>
        <row r="69">
          <cell r="P69" t="str">
            <v>нд</v>
          </cell>
          <cell r="Y69">
            <v>0</v>
          </cell>
          <cell r="Z69">
            <v>0</v>
          </cell>
        </row>
        <row r="70">
          <cell r="P70" t="str">
            <v>нд</v>
          </cell>
          <cell r="Y70">
            <v>0</v>
          </cell>
          <cell r="Z70">
            <v>0</v>
          </cell>
        </row>
        <row r="72">
          <cell r="P72" t="str">
            <v>нд</v>
          </cell>
          <cell r="Y72">
            <v>0</v>
          </cell>
          <cell r="Z72">
            <v>0</v>
          </cell>
        </row>
        <row r="74">
          <cell r="P74" t="str">
            <v>нд</v>
          </cell>
          <cell r="Y74">
            <v>0</v>
          </cell>
          <cell r="Z74">
            <v>0</v>
          </cell>
        </row>
        <row r="75">
          <cell r="P75" t="str">
            <v>нд</v>
          </cell>
          <cell r="Y75">
            <v>0</v>
          </cell>
          <cell r="Z75">
            <v>0</v>
          </cell>
        </row>
        <row r="77">
          <cell r="P77" t="str">
            <v>нд</v>
          </cell>
          <cell r="Y77">
            <v>0</v>
          </cell>
          <cell r="Z77">
            <v>0</v>
          </cell>
        </row>
        <row r="78">
          <cell r="P78" t="str">
            <v>нд</v>
          </cell>
          <cell r="Y78">
            <v>0</v>
          </cell>
          <cell r="Z78">
            <v>0</v>
          </cell>
        </row>
        <row r="79">
          <cell r="P79" t="str">
            <v>нд</v>
          </cell>
          <cell r="Y79">
            <v>0</v>
          </cell>
          <cell r="Z79">
            <v>0</v>
          </cell>
        </row>
        <row r="92">
          <cell r="P92" t="str">
            <v>нд</v>
          </cell>
          <cell r="Y92">
            <v>0</v>
          </cell>
          <cell r="Z92">
            <v>0</v>
          </cell>
        </row>
        <row r="99">
          <cell r="P99" t="str">
            <v>нд</v>
          </cell>
          <cell r="Y99">
            <v>0</v>
          </cell>
          <cell r="Z99">
            <v>0</v>
          </cell>
        </row>
        <row r="100">
          <cell r="P100" t="str">
            <v>нд</v>
          </cell>
          <cell r="Y100">
            <v>0</v>
          </cell>
          <cell r="Z100">
            <v>0</v>
          </cell>
        </row>
        <row r="102">
          <cell r="P102" t="str">
            <v>нд</v>
          </cell>
          <cell r="Y102">
            <v>0</v>
          </cell>
          <cell r="Z102">
            <v>0</v>
          </cell>
        </row>
        <row r="103">
          <cell r="P103" t="str">
            <v>нд</v>
          </cell>
          <cell r="Y103">
            <v>0</v>
          </cell>
          <cell r="Z103">
            <v>0</v>
          </cell>
        </row>
        <row r="107">
          <cell r="P107" t="str">
            <v>нд</v>
          </cell>
          <cell r="Y107">
            <v>0</v>
          </cell>
          <cell r="Z107">
            <v>0</v>
          </cell>
        </row>
        <row r="109">
          <cell r="P109" t="str">
            <v>нд</v>
          </cell>
          <cell r="Y109">
            <v>5.9560969999999998E-2</v>
          </cell>
          <cell r="Z109">
            <v>0</v>
          </cell>
        </row>
        <row r="112">
          <cell r="P112" t="str">
            <v>нд</v>
          </cell>
          <cell r="Y112">
            <v>0</v>
          </cell>
          <cell r="Z112">
            <v>0</v>
          </cell>
        </row>
        <row r="113">
          <cell r="P113" t="str">
            <v>нд</v>
          </cell>
          <cell r="Y113">
            <v>0</v>
          </cell>
          <cell r="Z113">
            <v>0</v>
          </cell>
        </row>
        <row r="114">
          <cell r="P114">
            <v>0</v>
          </cell>
          <cell r="Y114">
            <v>0</v>
          </cell>
          <cell r="Z114">
            <v>0</v>
          </cell>
        </row>
        <row r="119">
          <cell r="P119" t="str">
            <v>нд</v>
          </cell>
          <cell r="Y119">
            <v>0</v>
          </cell>
          <cell r="Z119">
            <v>0</v>
          </cell>
        </row>
        <row r="122">
          <cell r="P122" t="str">
            <v>нд</v>
          </cell>
          <cell r="Y122">
            <v>0</v>
          </cell>
          <cell r="Z122">
            <v>0</v>
          </cell>
        </row>
        <row r="124">
          <cell r="P124" t="str">
            <v>нд</v>
          </cell>
          <cell r="Y124">
            <v>0</v>
          </cell>
          <cell r="Z124">
            <v>0</v>
          </cell>
        </row>
        <row r="127">
          <cell r="P127" t="str">
            <v>нд</v>
          </cell>
          <cell r="Y127">
            <v>0</v>
          </cell>
          <cell r="Z127">
            <v>0</v>
          </cell>
        </row>
        <row r="131">
          <cell r="P131" t="str">
            <v>нд</v>
          </cell>
          <cell r="Y131">
            <v>0</v>
          </cell>
          <cell r="Z131">
            <v>0</v>
          </cell>
        </row>
        <row r="137">
          <cell r="P137" t="str">
            <v>нд</v>
          </cell>
          <cell r="Z137">
            <v>0</v>
          </cell>
        </row>
        <row r="142">
          <cell r="P142" t="str">
            <v>нд</v>
          </cell>
          <cell r="Y142">
            <v>0</v>
          </cell>
          <cell r="Z142">
            <v>0</v>
          </cell>
        </row>
        <row r="145">
          <cell r="P145" t="str">
            <v>нд</v>
          </cell>
          <cell r="Y145">
            <v>0</v>
          </cell>
          <cell r="Z145">
            <v>0</v>
          </cell>
        </row>
        <row r="147">
          <cell r="Y147">
            <v>0</v>
          </cell>
          <cell r="Z147">
            <v>0</v>
          </cell>
        </row>
        <row r="148">
          <cell r="P148" t="str">
            <v>нд</v>
          </cell>
          <cell r="Y148">
            <v>0</v>
          </cell>
          <cell r="Z148">
            <v>0</v>
          </cell>
        </row>
        <row r="149">
          <cell r="Y149">
            <v>0</v>
          </cell>
          <cell r="Z149">
            <v>0</v>
          </cell>
        </row>
        <row r="151">
          <cell r="Y151">
            <v>0</v>
          </cell>
          <cell r="Z151">
            <v>0</v>
          </cell>
        </row>
        <row r="152">
          <cell r="Y152">
            <v>0</v>
          </cell>
          <cell r="Z152">
            <v>0</v>
          </cell>
        </row>
        <row r="167">
          <cell r="M167">
            <v>0</v>
          </cell>
          <cell r="Y167">
            <v>2.27225185</v>
          </cell>
        </row>
        <row r="170">
          <cell r="P170">
            <v>73.555636789999994</v>
          </cell>
          <cell r="Y170">
            <v>0</v>
          </cell>
          <cell r="Z170">
            <v>0</v>
          </cell>
        </row>
        <row r="171">
          <cell r="Y171">
            <v>0.11338339</v>
          </cell>
        </row>
        <row r="208">
          <cell r="M208">
            <v>59.288588249999997</v>
          </cell>
          <cell r="Y208">
            <v>0</v>
          </cell>
          <cell r="Z208">
            <v>0</v>
          </cell>
        </row>
        <row r="209">
          <cell r="M209">
            <v>593.02482850000001</v>
          </cell>
          <cell r="Y209">
            <v>212.95406745</v>
          </cell>
        </row>
        <row r="210">
          <cell r="M210">
            <v>165.25168335999999</v>
          </cell>
        </row>
        <row r="213">
          <cell r="M213">
            <v>9.4104761900000007</v>
          </cell>
          <cell r="Y213">
            <v>0</v>
          </cell>
        </row>
        <row r="214">
          <cell r="M214">
            <v>10.90096774</v>
          </cell>
          <cell r="Y214">
            <v>0</v>
          </cell>
        </row>
        <row r="215">
          <cell r="M215">
            <v>0</v>
          </cell>
          <cell r="Y215">
            <v>2.7834279799999999</v>
          </cell>
        </row>
        <row r="226">
          <cell r="M226">
            <v>9.2666924500000007</v>
          </cell>
          <cell r="Y226">
            <v>0.20910245999999999</v>
          </cell>
        </row>
        <row r="227">
          <cell r="M227">
            <v>30.211195199999999</v>
          </cell>
          <cell r="Y227">
            <v>25.691589370000003</v>
          </cell>
        </row>
        <row r="229">
          <cell r="M229">
            <v>2.73105391</v>
          </cell>
          <cell r="Y229">
            <v>0</v>
          </cell>
        </row>
        <row r="230">
          <cell r="M230">
            <v>34.971098040000001</v>
          </cell>
          <cell r="V230">
            <v>0</v>
          </cell>
          <cell r="Y230">
            <v>0</v>
          </cell>
        </row>
        <row r="232">
          <cell r="M232">
            <v>33.126741129999999</v>
          </cell>
          <cell r="Y232">
            <v>0</v>
          </cell>
        </row>
        <row r="233">
          <cell r="M233">
            <v>0</v>
          </cell>
          <cell r="Y233">
            <v>4.2534328399999994</v>
          </cell>
        </row>
        <row r="234">
          <cell r="M234">
            <v>0</v>
          </cell>
          <cell r="Y234">
            <v>3.89977712</v>
          </cell>
        </row>
        <row r="235">
          <cell r="M235">
            <v>0</v>
          </cell>
          <cell r="Y235">
            <v>0.30549556</v>
          </cell>
        </row>
        <row r="236">
          <cell r="M236">
            <v>69.353769560000003</v>
          </cell>
        </row>
        <row r="237">
          <cell r="M237">
            <v>42.041805410000002</v>
          </cell>
        </row>
        <row r="241">
          <cell r="M241">
            <v>2.4098380599999998</v>
          </cell>
          <cell r="Y241">
            <v>0</v>
          </cell>
        </row>
        <row r="245">
          <cell r="M245">
            <v>14.32861877</v>
          </cell>
          <cell r="Y245">
            <v>0</v>
          </cell>
        </row>
        <row r="246">
          <cell r="M246">
            <v>0.24343351999999999</v>
          </cell>
          <cell r="V246">
            <v>0</v>
          </cell>
          <cell r="Y246">
            <v>0</v>
          </cell>
        </row>
        <row r="247">
          <cell r="M247">
            <v>5.7113701199999998</v>
          </cell>
          <cell r="Y247">
            <v>0</v>
          </cell>
          <cell r="Z247">
            <v>0</v>
          </cell>
        </row>
        <row r="248">
          <cell r="M248">
            <v>7.2017158999999999</v>
          </cell>
          <cell r="Y248">
            <v>0</v>
          </cell>
          <cell r="Z248">
            <v>0</v>
          </cell>
        </row>
        <row r="249">
          <cell r="M249">
            <v>1.33094668</v>
          </cell>
          <cell r="Y249">
            <v>0</v>
          </cell>
        </row>
        <row r="250">
          <cell r="M250">
            <v>16.57875834</v>
          </cell>
          <cell r="Y250">
            <v>0</v>
          </cell>
        </row>
        <row r="251">
          <cell r="M251">
            <v>11.316405489999999</v>
          </cell>
          <cell r="Y251">
            <v>0</v>
          </cell>
          <cell r="Z251">
            <v>0</v>
          </cell>
        </row>
        <row r="253">
          <cell r="M253">
            <v>9.3621276400000006</v>
          </cell>
          <cell r="Y253">
            <v>0</v>
          </cell>
          <cell r="Z253">
            <v>0</v>
          </cell>
        </row>
        <row r="254">
          <cell r="M254">
            <v>7.0090807599999998</v>
          </cell>
          <cell r="Y254">
            <v>0.12382733</v>
          </cell>
        </row>
        <row r="255">
          <cell r="M255">
            <v>0</v>
          </cell>
          <cell r="Y255">
            <v>0</v>
          </cell>
        </row>
        <row r="256">
          <cell r="M256">
            <v>0.19447524999999999</v>
          </cell>
          <cell r="V256">
            <v>0</v>
          </cell>
          <cell r="Y256">
            <v>0</v>
          </cell>
        </row>
        <row r="257">
          <cell r="M257">
            <v>4.7450869000000004</v>
          </cell>
          <cell r="Y257">
            <v>0</v>
          </cell>
        </row>
        <row r="258">
          <cell r="M258">
            <v>9.5251743500000003</v>
          </cell>
          <cell r="Y258">
            <v>0</v>
          </cell>
        </row>
        <row r="259">
          <cell r="M259">
            <v>10.376012660000001</v>
          </cell>
          <cell r="Y259">
            <v>0</v>
          </cell>
        </row>
        <row r="260">
          <cell r="M260">
            <v>7.0123924200000003</v>
          </cell>
          <cell r="Y260">
            <v>0</v>
          </cell>
        </row>
        <row r="261">
          <cell r="M261">
            <v>8.9678020200000006</v>
          </cell>
          <cell r="Y261">
            <v>0.23295326000000002</v>
          </cell>
        </row>
        <row r="262">
          <cell r="M262">
            <v>6.0527667699999999</v>
          </cell>
          <cell r="Y262">
            <v>0.22948966000000001</v>
          </cell>
        </row>
        <row r="263">
          <cell r="M263">
            <v>0</v>
          </cell>
          <cell r="Y263">
            <v>2.4572052000000002</v>
          </cell>
        </row>
        <row r="264">
          <cell r="M264">
            <v>13.11924044</v>
          </cell>
          <cell r="Y264">
            <v>0</v>
          </cell>
        </row>
        <row r="270">
          <cell r="M270">
            <v>16.372636190000001</v>
          </cell>
          <cell r="Y270">
            <v>0.30668331999999998</v>
          </cell>
          <cell r="Z270">
            <v>0</v>
          </cell>
        </row>
        <row r="271">
          <cell r="M271">
            <v>1.3608202</v>
          </cell>
          <cell r="Y271">
            <v>0</v>
          </cell>
          <cell r="Z271">
            <v>0</v>
          </cell>
        </row>
        <row r="272">
          <cell r="M272">
            <v>11.104819620000001</v>
          </cell>
        </row>
        <row r="273">
          <cell r="M273">
            <v>12.208332970000001</v>
          </cell>
        </row>
        <row r="274">
          <cell r="M274">
            <v>12.81260316</v>
          </cell>
        </row>
        <row r="275">
          <cell r="M275">
            <v>6.8835816899999998</v>
          </cell>
          <cell r="Y275">
            <v>5.9090739999999996E-2</v>
          </cell>
        </row>
        <row r="276">
          <cell r="M276">
            <v>6.2884151099999999</v>
          </cell>
          <cell r="Y276">
            <v>0</v>
          </cell>
        </row>
        <row r="277">
          <cell r="M277">
            <v>0.92345460999999995</v>
          </cell>
          <cell r="Y277">
            <v>0</v>
          </cell>
        </row>
        <row r="278">
          <cell r="M278">
            <v>0.45700183999999999</v>
          </cell>
          <cell r="Y278">
            <v>0</v>
          </cell>
        </row>
        <row r="279">
          <cell r="M279">
            <v>1.0801989400000001</v>
          </cell>
          <cell r="Y279">
            <v>0</v>
          </cell>
        </row>
        <row r="280">
          <cell r="M280">
            <v>1.0222324300000001</v>
          </cell>
          <cell r="Y280">
            <v>0</v>
          </cell>
        </row>
        <row r="281">
          <cell r="M281">
            <v>0.43815278000000002</v>
          </cell>
          <cell r="Y281">
            <v>0</v>
          </cell>
        </row>
        <row r="282">
          <cell r="M282">
            <v>0</v>
          </cell>
          <cell r="Y282">
            <v>0.22220153000000001</v>
          </cell>
        </row>
        <row r="291">
          <cell r="M291" t="str">
            <v>нд</v>
          </cell>
        </row>
        <row r="298">
          <cell r="M298">
            <v>0</v>
          </cell>
          <cell r="Y298">
            <v>0</v>
          </cell>
        </row>
        <row r="323">
          <cell r="Y323">
            <v>0</v>
          </cell>
        </row>
        <row r="336">
          <cell r="Y336">
            <v>0</v>
          </cell>
        </row>
        <row r="340">
          <cell r="Y340">
            <v>0</v>
          </cell>
          <cell r="Z340">
            <v>0</v>
          </cell>
        </row>
        <row r="353">
          <cell r="Y353">
            <v>0</v>
          </cell>
        </row>
        <row r="359">
          <cell r="Y359">
            <v>0</v>
          </cell>
        </row>
        <row r="361">
          <cell r="Y361">
            <v>0</v>
          </cell>
        </row>
        <row r="362">
          <cell r="Y362">
            <v>0</v>
          </cell>
        </row>
        <row r="364">
          <cell r="Y364">
            <v>0</v>
          </cell>
        </row>
        <row r="365">
          <cell r="Q365" t="str">
            <v>нд</v>
          </cell>
          <cell r="Y365">
            <v>0</v>
          </cell>
        </row>
        <row r="366">
          <cell r="Y366">
            <v>0</v>
          </cell>
        </row>
        <row r="367">
          <cell r="Y367">
            <v>0</v>
          </cell>
        </row>
        <row r="369">
          <cell r="Y369">
            <v>0</v>
          </cell>
        </row>
        <row r="373">
          <cell r="Y373">
            <v>20.7</v>
          </cell>
        </row>
        <row r="374">
          <cell r="M374">
            <v>0.14251087000000001</v>
          </cell>
        </row>
        <row r="377">
          <cell r="M377">
            <v>49.148908769999998</v>
          </cell>
          <cell r="Y377">
            <v>41.050412209999998</v>
          </cell>
        </row>
        <row r="378">
          <cell r="M378">
            <v>0</v>
          </cell>
          <cell r="Y378">
            <v>1.5964249699999999</v>
          </cell>
        </row>
        <row r="379">
          <cell r="M379">
            <v>24.823403379999998</v>
          </cell>
          <cell r="Y379">
            <v>0</v>
          </cell>
        </row>
        <row r="381">
          <cell r="M381">
            <v>92.817371300000005</v>
          </cell>
          <cell r="Y381">
            <v>0</v>
          </cell>
        </row>
        <row r="382">
          <cell r="M382">
            <v>3.60513912</v>
          </cell>
          <cell r="Y382">
            <v>0</v>
          </cell>
        </row>
        <row r="385">
          <cell r="Y385">
            <v>-0.92414053000000007</v>
          </cell>
        </row>
        <row r="386">
          <cell r="M386">
            <v>4.8561581800000004</v>
          </cell>
        </row>
        <row r="387">
          <cell r="M387">
            <v>13.567702199999999</v>
          </cell>
          <cell r="Y387">
            <v>0</v>
          </cell>
        </row>
        <row r="395">
          <cell r="M395">
            <v>0</v>
          </cell>
          <cell r="Y395">
            <v>8.2163850199999988</v>
          </cell>
        </row>
        <row r="403">
          <cell r="M403">
            <v>33.190944360000003</v>
          </cell>
          <cell r="Y403">
            <v>0</v>
          </cell>
        </row>
        <row r="404">
          <cell r="M404">
            <v>26.831420720000001</v>
          </cell>
          <cell r="Y404">
            <v>0.23405591000000001</v>
          </cell>
        </row>
        <row r="405">
          <cell r="M405">
            <v>21.05028836</v>
          </cell>
          <cell r="Y405">
            <v>18.82060628</v>
          </cell>
          <cell r="Z405">
            <v>0</v>
          </cell>
        </row>
        <row r="406">
          <cell r="M406">
            <v>24.98453949</v>
          </cell>
          <cell r="Y406">
            <v>0</v>
          </cell>
        </row>
        <row r="407">
          <cell r="M407">
            <v>33.659113169999998</v>
          </cell>
          <cell r="Y407">
            <v>0</v>
          </cell>
        </row>
        <row r="408">
          <cell r="M408">
            <v>1.53581816</v>
          </cell>
          <cell r="Y408">
            <v>0</v>
          </cell>
        </row>
        <row r="409">
          <cell r="M409">
            <v>1.56576362</v>
          </cell>
          <cell r="Y409">
            <v>0</v>
          </cell>
        </row>
        <row r="410">
          <cell r="M410">
            <v>1.5158545299999999</v>
          </cell>
          <cell r="Y410">
            <v>0</v>
          </cell>
        </row>
        <row r="420">
          <cell r="M420">
            <v>10.333597340000001</v>
          </cell>
          <cell r="Y420">
            <v>9.3921767599999999</v>
          </cell>
        </row>
        <row r="421">
          <cell r="M421">
            <v>20.792482570000001</v>
          </cell>
          <cell r="Y421">
            <v>0</v>
          </cell>
        </row>
        <row r="422">
          <cell r="M422">
            <v>0</v>
          </cell>
          <cell r="Y422">
            <v>0.79642891000000005</v>
          </cell>
        </row>
        <row r="425">
          <cell r="M425">
            <v>15.19620078</v>
          </cell>
        </row>
        <row r="427">
          <cell r="M427">
            <v>8.3676673400000006</v>
          </cell>
          <cell r="Y427">
            <v>0</v>
          </cell>
        </row>
        <row r="428">
          <cell r="M428">
            <v>12.05233786</v>
          </cell>
          <cell r="Y428">
            <v>3.9928672999999999</v>
          </cell>
        </row>
        <row r="429">
          <cell r="Y429">
            <v>0</v>
          </cell>
        </row>
        <row r="431">
          <cell r="M431">
            <v>3.4502394399999998</v>
          </cell>
          <cell r="Y431">
            <v>0</v>
          </cell>
        </row>
        <row r="440">
          <cell r="Q440">
            <v>7.8582376099999998</v>
          </cell>
          <cell r="V440">
            <v>0</v>
          </cell>
          <cell r="X440">
            <v>0</v>
          </cell>
          <cell r="Y440">
            <v>0</v>
          </cell>
        </row>
        <row r="441">
          <cell r="M441">
            <v>37.92323743</v>
          </cell>
          <cell r="Y441">
            <v>0</v>
          </cell>
        </row>
        <row r="442">
          <cell r="M442">
            <v>8.6643470600000008</v>
          </cell>
          <cell r="Y442">
            <v>0</v>
          </cell>
        </row>
        <row r="443">
          <cell r="M443">
            <v>5.8994081100000004</v>
          </cell>
          <cell r="Y443">
            <v>0</v>
          </cell>
        </row>
        <row r="444">
          <cell r="M444">
            <v>7.2553364699999996</v>
          </cell>
          <cell r="Y444">
            <v>0</v>
          </cell>
        </row>
        <row r="445">
          <cell r="M445">
            <v>0</v>
          </cell>
          <cell r="Y445">
            <v>0.74526895999999998</v>
          </cell>
        </row>
        <row r="446">
          <cell r="M446">
            <v>0.49108488</v>
          </cell>
          <cell r="Y446">
            <v>0</v>
          </cell>
        </row>
        <row r="447">
          <cell r="M447">
            <v>3.9520662600000001</v>
          </cell>
          <cell r="Y447">
            <v>0</v>
          </cell>
        </row>
        <row r="448">
          <cell r="M448">
            <v>0</v>
          </cell>
          <cell r="Y448">
            <v>4.3744092000000006</v>
          </cell>
        </row>
        <row r="449">
          <cell r="M449">
            <v>4.7624508499999996</v>
          </cell>
          <cell r="Y449">
            <v>0</v>
          </cell>
        </row>
        <row r="450">
          <cell r="M450">
            <v>0</v>
          </cell>
          <cell r="Y450">
            <v>1.5502271000000001</v>
          </cell>
        </row>
        <row r="451">
          <cell r="M451">
            <v>7.9863897699999997</v>
          </cell>
          <cell r="Y451">
            <v>0.26449813999999999</v>
          </cell>
        </row>
        <row r="452">
          <cell r="M452">
            <v>18.913463830000001</v>
          </cell>
          <cell r="Y452">
            <v>0</v>
          </cell>
        </row>
        <row r="453">
          <cell r="M453">
            <v>5.5103565000000003</v>
          </cell>
          <cell r="Y453">
            <v>0</v>
          </cell>
        </row>
        <row r="454">
          <cell r="M454">
            <v>13.393817609999999</v>
          </cell>
          <cell r="Y454">
            <v>0.30240256999999998</v>
          </cell>
        </row>
        <row r="455">
          <cell r="M455">
            <v>3.65466997</v>
          </cell>
          <cell r="Y455">
            <v>0</v>
          </cell>
        </row>
        <row r="456">
          <cell r="M456">
            <v>0.26046768999999997</v>
          </cell>
          <cell r="Y456">
            <v>0</v>
          </cell>
        </row>
        <row r="457">
          <cell r="M457">
            <v>0.2793118</v>
          </cell>
          <cell r="Y457">
            <v>0</v>
          </cell>
        </row>
        <row r="458">
          <cell r="M458">
            <v>14.28435326</v>
          </cell>
          <cell r="Y458">
            <v>0</v>
          </cell>
        </row>
        <row r="459">
          <cell r="M459">
            <v>15.03416752</v>
          </cell>
          <cell r="Y459">
            <v>0.39964446999999997</v>
          </cell>
        </row>
        <row r="460">
          <cell r="M460">
            <v>0.22431856999999999</v>
          </cell>
          <cell r="X460">
            <v>0</v>
          </cell>
          <cell r="Y460">
            <v>0</v>
          </cell>
        </row>
        <row r="461">
          <cell r="M461">
            <v>0</v>
          </cell>
          <cell r="Y461">
            <v>0.26041548999999997</v>
          </cell>
        </row>
        <row r="462">
          <cell r="M462">
            <v>12.00538927</v>
          </cell>
        </row>
        <row r="471">
          <cell r="Y471">
            <v>0</v>
          </cell>
        </row>
        <row r="512">
          <cell r="M512">
            <v>25.242295909999999</v>
          </cell>
          <cell r="Y512">
            <v>0</v>
          </cell>
        </row>
        <row r="513">
          <cell r="M513">
            <v>29.055725580000001</v>
          </cell>
          <cell r="Y513">
            <v>0</v>
          </cell>
        </row>
        <row r="514">
          <cell r="M514">
            <v>18.363347210000001</v>
          </cell>
          <cell r="V514">
            <v>0</v>
          </cell>
          <cell r="Y514">
            <v>0</v>
          </cell>
        </row>
        <row r="515">
          <cell r="M515">
            <v>18.393147110000001</v>
          </cell>
          <cell r="Y515">
            <v>0</v>
          </cell>
        </row>
        <row r="516">
          <cell r="M516">
            <v>6.5767293100000002</v>
          </cell>
          <cell r="Y516">
            <v>0</v>
          </cell>
        </row>
        <row r="517">
          <cell r="M517">
            <v>16.528544199999999</v>
          </cell>
          <cell r="V517">
            <v>0</v>
          </cell>
          <cell r="Y517">
            <v>0</v>
          </cell>
        </row>
        <row r="519">
          <cell r="M519">
            <v>53.394551659999998</v>
          </cell>
          <cell r="Y519">
            <v>0</v>
          </cell>
        </row>
        <row r="520">
          <cell r="M520" t="str">
            <v>нд</v>
          </cell>
          <cell r="Y520">
            <v>10.086</v>
          </cell>
        </row>
        <row r="521">
          <cell r="M521">
            <v>8.2407291100000002</v>
          </cell>
          <cell r="Y521">
            <v>0.6981984</v>
          </cell>
        </row>
        <row r="522">
          <cell r="M522">
            <v>16.747370329999999</v>
          </cell>
          <cell r="Y522">
            <v>0</v>
          </cell>
        </row>
        <row r="527">
          <cell r="M527">
            <v>107.84383080000001</v>
          </cell>
          <cell r="Y527">
            <v>27.867136540000001</v>
          </cell>
        </row>
        <row r="528">
          <cell r="M528">
            <v>0.14357443</v>
          </cell>
          <cell r="Y528">
            <v>0</v>
          </cell>
        </row>
        <row r="531">
          <cell r="M531">
            <v>56.701685660000003</v>
          </cell>
          <cell r="Y531">
            <v>31.238246</v>
          </cell>
        </row>
        <row r="533">
          <cell r="M533">
            <v>179.66587949999999</v>
          </cell>
          <cell r="Y533">
            <v>7</v>
          </cell>
        </row>
        <row r="535">
          <cell r="M535">
            <v>12.41207109</v>
          </cell>
          <cell r="Y535">
            <v>0</v>
          </cell>
        </row>
        <row r="537">
          <cell r="M537">
            <v>1.2945827299999999</v>
          </cell>
          <cell r="Y537">
            <v>0</v>
          </cell>
        </row>
        <row r="541">
          <cell r="M541">
            <v>0.73988206000000001</v>
          </cell>
          <cell r="Y541">
            <v>0</v>
          </cell>
        </row>
        <row r="542">
          <cell r="M542">
            <v>0.61930867000000001</v>
          </cell>
          <cell r="Y542">
            <v>0</v>
          </cell>
        </row>
        <row r="543">
          <cell r="M543">
            <v>0.45215014999999997</v>
          </cell>
          <cell r="Y543">
            <v>0</v>
          </cell>
        </row>
        <row r="544">
          <cell r="M544">
            <v>0.57135336000000003</v>
          </cell>
          <cell r="V544">
            <v>0</v>
          </cell>
          <cell r="Y544">
            <v>0</v>
          </cell>
        </row>
        <row r="545">
          <cell r="M545">
            <v>5</v>
          </cell>
          <cell r="Y545">
            <v>5.8496178600000004</v>
          </cell>
        </row>
        <row r="548">
          <cell r="M548">
            <v>37.188000000000002</v>
          </cell>
          <cell r="Y548">
            <v>0</v>
          </cell>
        </row>
        <row r="549">
          <cell r="M549">
            <v>6.6757036000000003</v>
          </cell>
          <cell r="Y549">
            <v>0</v>
          </cell>
        </row>
        <row r="550">
          <cell r="M550">
            <v>6.0031209199999997</v>
          </cell>
          <cell r="Y550">
            <v>6.0031209199999997</v>
          </cell>
        </row>
        <row r="551">
          <cell r="M551">
            <v>10.756358339999998</v>
          </cell>
          <cell r="Y551">
            <v>0</v>
          </cell>
        </row>
        <row r="552">
          <cell r="M552">
            <v>14.49703708</v>
          </cell>
          <cell r="Y552">
            <v>0</v>
          </cell>
          <cell r="Z552">
            <v>0</v>
          </cell>
        </row>
        <row r="553">
          <cell r="M553">
            <v>22.1</v>
          </cell>
          <cell r="V553">
            <v>0</v>
          </cell>
          <cell r="Y553">
            <v>0</v>
          </cell>
        </row>
        <row r="555">
          <cell r="M555">
            <v>23.484766270000001</v>
          </cell>
          <cell r="Y555">
            <v>0</v>
          </cell>
        </row>
        <row r="559">
          <cell r="M559">
            <v>36.30495758</v>
          </cell>
          <cell r="Y559">
            <v>0</v>
          </cell>
        </row>
        <row r="560">
          <cell r="M560">
            <v>12.9376</v>
          </cell>
          <cell r="Y560">
            <v>0</v>
          </cell>
        </row>
        <row r="566">
          <cell r="Y566">
            <v>0</v>
          </cell>
        </row>
      </sheetData>
      <sheetData sheetId="15"/>
      <sheetData sheetId="16"/>
      <sheetData sheetId="17">
        <row r="19">
          <cell r="M19">
            <v>4986.573907</v>
          </cell>
          <cell r="N19">
            <v>1631.20360203</v>
          </cell>
        </row>
        <row r="21">
          <cell r="G21" t="str">
            <v>0.1</v>
          </cell>
        </row>
        <row r="22">
          <cell r="G22" t="str">
            <v>0.2</v>
          </cell>
        </row>
        <row r="23">
          <cell r="G23" t="str">
            <v>0.3</v>
          </cell>
        </row>
        <row r="24">
          <cell r="G24" t="str">
            <v>0.4</v>
          </cell>
        </row>
        <row r="25">
          <cell r="G25" t="str">
            <v>0.5</v>
          </cell>
        </row>
        <row r="26">
          <cell r="G26" t="str">
            <v>0.6</v>
          </cell>
        </row>
        <row r="27">
          <cell r="G27" t="str">
            <v>1</v>
          </cell>
        </row>
        <row r="28">
          <cell r="G28" t="str">
            <v>1.1</v>
          </cell>
        </row>
        <row r="29">
          <cell r="G29" t="str">
            <v>1.1.1</v>
          </cell>
        </row>
        <row r="30">
          <cell r="A30" t="str">
            <v>16-0246</v>
          </cell>
          <cell r="B30" t="str">
            <v>есть</v>
          </cell>
          <cell r="C30" t="str">
            <v>план</v>
          </cell>
          <cell r="D30" t="str">
            <v>да</v>
          </cell>
          <cell r="E30" t="str">
            <v>да (б)</v>
          </cell>
          <cell r="G30" t="str">
            <v>1.1.1.1</v>
          </cell>
          <cell r="H30" t="str">
            <v>Технологическое присоединение энергопринимающих устройств потребителей максимальной мощностью до 15 кВт включительно, всего</v>
          </cell>
          <cell r="I30" t="str">
            <v>Г</v>
          </cell>
          <cell r="M30">
            <v>1397.7828820700001</v>
          </cell>
          <cell r="N30">
            <v>370.79943867999998</v>
          </cell>
          <cell r="Z30" t="str">
            <v xml:space="preserve"> Сокращение объема неисполненных в срок обязательств по договорам на технологическое присоединение к электрическим сетям АО " Россети Янтарь"  льготной категории заявителей.</v>
          </cell>
        </row>
        <row r="31">
          <cell r="E31" t="str">
            <v>ТПиРб</v>
          </cell>
        </row>
        <row r="32">
          <cell r="E32" t="str">
            <v>НСб</v>
          </cell>
        </row>
        <row r="33">
          <cell r="A33" t="str">
            <v>16-0247</v>
          </cell>
          <cell r="B33" t="str">
            <v>есть</v>
          </cell>
          <cell r="C33" t="str">
            <v>план</v>
          </cell>
          <cell r="D33" t="str">
            <v>да</v>
          </cell>
          <cell r="E33" t="str">
            <v>да(в)</v>
          </cell>
          <cell r="G33" t="str">
            <v>1.1.1.2</v>
          </cell>
          <cell r="H33" t="str">
            <v>Технологическое присоединение энергопринимающих устройств потребителей максимальной мощностью до 150 кВт включительно, всего</v>
          </cell>
          <cell r="I33" t="str">
            <v>Г</v>
          </cell>
          <cell r="M33">
            <v>255.98423765000001</v>
          </cell>
          <cell r="N33">
            <v>272.83129022999998</v>
          </cell>
          <cell r="Z33" t="str">
            <v xml:space="preserve"> Сокращение объема неисполненных в срок обязательств по договорам на технологическое присоединение к электрическим сетям АО " Россети Янтарь"  льготной категории заявителей.</v>
          </cell>
        </row>
        <row r="34">
          <cell r="E34" t="str">
            <v>ТПиРв</v>
          </cell>
        </row>
        <row r="35">
          <cell r="E35" t="str">
            <v>НСв</v>
          </cell>
        </row>
        <row r="36">
          <cell r="G36" t="str">
            <v>1.1.1.3</v>
          </cell>
        </row>
        <row r="37">
          <cell r="A37" t="str">
            <v>23-0620</v>
          </cell>
          <cell r="B37" t="str">
            <v>есть</v>
          </cell>
          <cell r="C37" t="str">
            <v>план</v>
          </cell>
          <cell r="D37" t="str">
            <v>да</v>
          </cell>
          <cell r="E37" t="str">
            <v>А.</v>
          </cell>
          <cell r="G37" t="str">
            <v>1.1.1.3</v>
          </cell>
          <cell r="H37" t="str">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ell>
          <cell r="I37" t="str">
            <v>N_23-0620</v>
          </cell>
          <cell r="M37">
            <v>0</v>
          </cell>
          <cell r="N37">
            <v>71.849999999999994</v>
          </cell>
          <cell r="Z37" t="str">
            <v>Оплата кредиторской задолженности за выполненные СМР в 2024 году.</v>
          </cell>
        </row>
        <row r="38">
          <cell r="A38">
            <v>0</v>
          </cell>
          <cell r="B38">
            <v>0</v>
          </cell>
          <cell r="C38">
            <v>0</v>
          </cell>
          <cell r="D38">
            <v>0</v>
          </cell>
          <cell r="E38">
            <v>0</v>
          </cell>
          <cell r="G38" t="str">
            <v>-</v>
          </cell>
          <cell r="H38" t="str">
            <v>-</v>
          </cell>
          <cell r="I38" t="str">
            <v>-</v>
          </cell>
          <cell r="Z38">
            <v>0</v>
          </cell>
        </row>
        <row r="39">
          <cell r="A39" t="str">
            <v>22-1455</v>
          </cell>
          <cell r="B39">
            <v>0</v>
          </cell>
          <cell r="C39" t="str">
            <v>внеплан</v>
          </cell>
          <cell r="D39" t="str">
            <v>-</v>
          </cell>
          <cell r="E39" t="str">
            <v>А.</v>
          </cell>
          <cell r="G39" t="str">
            <v>-</v>
          </cell>
          <cell r="H39" t="str">
            <v>-</v>
          </cell>
          <cell r="I39" t="str">
            <v>-</v>
          </cell>
        </row>
        <row r="40">
          <cell r="A40" t="str">
            <v>24-0009</v>
          </cell>
          <cell r="B40" t="str">
            <v>корр</v>
          </cell>
          <cell r="C40" t="str">
            <v>внеплан</v>
          </cell>
          <cell r="D40" t="str">
            <v>да</v>
          </cell>
          <cell r="E40" t="str">
            <v>А.</v>
          </cell>
          <cell r="G40" t="str">
            <v>1.1.1.3</v>
          </cell>
          <cell r="H40" t="str">
            <v>Строительство ТП 15/0,4 кВ, ЛЭП 15 кВ от КЛ 15 кВ (проектируемой по ТЗ № Z/027980/2023-24), организация системы учета электроэнергии в национальном парке "Куршская коса" Зеленоградского района</v>
          </cell>
          <cell r="I40" t="str">
            <v>O_24-0009</v>
          </cell>
          <cell r="M40" t="str">
            <v>нд</v>
          </cell>
          <cell r="N40">
            <v>0</v>
          </cell>
          <cell r="Z40" t="str">
            <v>Выполнение обязательств  по договору ТП №4899/06/23 от 23.10.2023. Объект туристической отрасли (гостиница, база отдыха, гостевой дом, прочее).</v>
          </cell>
        </row>
        <row r="41">
          <cell r="A41" t="str">
            <v>23-1275</v>
          </cell>
          <cell r="B41" t="str">
            <v>есть</v>
          </cell>
          <cell r="C41" t="str">
            <v>план</v>
          </cell>
          <cell r="D41" t="str">
            <v>да</v>
          </cell>
          <cell r="E41" t="str">
            <v>А.</v>
          </cell>
          <cell r="G41" t="str">
            <v>1.1.1.3</v>
          </cell>
          <cell r="H41" t="str">
            <v>Строительство РП 15 кВ, 2-х ЛЭП 15 кВ, дооборудование ПС 110 кВ Индустриальная (инв.№ 5326379), организация систем учета электроэнергии в Черняховском р-оне</v>
          </cell>
          <cell r="I41" t="str">
            <v>O_23-1275</v>
          </cell>
          <cell r="M41">
            <v>2.4</v>
          </cell>
          <cell r="N41">
            <v>91.487016569999994</v>
          </cell>
          <cell r="Z41" t="str">
            <v>Оплата кредиторской задолженности из-за поздней сдачи подрядчиком актов выполненных работ в 2024 году.</v>
          </cell>
        </row>
        <row r="42">
          <cell r="A42" t="str">
            <v>23-1151</v>
          </cell>
          <cell r="B42" t="str">
            <v>корр</v>
          </cell>
          <cell r="C42" t="str">
            <v>внеплан</v>
          </cell>
          <cell r="D42" t="str">
            <v>да</v>
          </cell>
          <cell r="E42" t="str">
            <v>А.</v>
          </cell>
          <cell r="G42" t="str">
            <v>1.1.1.3</v>
          </cell>
          <cell r="H42" t="str">
            <v>Строительство ТП 15/0,4 кВ, ЛЭП 15 кВ от ВЛ 15 кВ № 15-022 (инв. № 5114658), ЛЭП 15 кВ от ЗРУ 15 кВ ПС 110 кВ О-47 Борисово, организация системы учета электроэнергии в п. Луговое Гурьевского района</v>
          </cell>
          <cell r="I42" t="str">
            <v>P_23-1151</v>
          </cell>
          <cell r="M42" t="str">
            <v>нд</v>
          </cell>
          <cell r="N42">
            <v>3.5</v>
          </cell>
          <cell r="Z42" t="str">
            <v>Выполнение обязательств  по договору ТП от 17.04.2023 № 2207/03/23</v>
          </cell>
        </row>
        <row r="43">
          <cell r="A43" t="str">
            <v>22-0825</v>
          </cell>
          <cell r="B43" t="str">
            <v>есть</v>
          </cell>
          <cell r="C43" t="str">
            <v>план 2024</v>
          </cell>
          <cell r="D43" t="str">
            <v>-</v>
          </cell>
          <cell r="E43" t="str">
            <v>А.</v>
          </cell>
          <cell r="G43" t="str">
            <v>-</v>
          </cell>
          <cell r="H43" t="str">
            <v>-</v>
          </cell>
          <cell r="I43" t="str">
            <v>-</v>
          </cell>
        </row>
        <row r="44">
          <cell r="A44">
            <v>0</v>
          </cell>
          <cell r="B44">
            <v>0</v>
          </cell>
          <cell r="C44">
            <v>0</v>
          </cell>
          <cell r="D44">
            <v>0</v>
          </cell>
          <cell r="E44">
            <v>0</v>
          </cell>
          <cell r="G44" t="str">
            <v>-</v>
          </cell>
          <cell r="H44" t="str">
            <v>-</v>
          </cell>
          <cell r="I44" t="str">
            <v>-</v>
          </cell>
        </row>
        <row r="45">
          <cell r="A45">
            <v>0</v>
          </cell>
          <cell r="B45">
            <v>0</v>
          </cell>
          <cell r="C45">
            <v>0</v>
          </cell>
          <cell r="D45">
            <v>0</v>
          </cell>
          <cell r="E45">
            <v>0</v>
          </cell>
          <cell r="G45" t="str">
            <v>-</v>
          </cell>
          <cell r="H45" t="str">
            <v>-</v>
          </cell>
          <cell r="I45" t="str">
            <v>-</v>
          </cell>
        </row>
        <row r="46">
          <cell r="A46" t="str">
            <v>23-0342</v>
          </cell>
          <cell r="B46">
            <v>0</v>
          </cell>
          <cell r="C46" t="str">
            <v>внеплан</v>
          </cell>
          <cell r="D46" t="str">
            <v>-</v>
          </cell>
          <cell r="E46" t="str">
            <v>а</v>
          </cell>
          <cell r="G46" t="str">
            <v>-</v>
          </cell>
          <cell r="H46" t="str">
            <v>-</v>
          </cell>
          <cell r="I46" t="str">
            <v>-</v>
          </cell>
        </row>
        <row r="47">
          <cell r="A47">
            <v>0</v>
          </cell>
          <cell r="B47">
            <v>0</v>
          </cell>
          <cell r="C47">
            <v>0</v>
          </cell>
          <cell r="D47">
            <v>0</v>
          </cell>
          <cell r="E47">
            <v>0</v>
          </cell>
          <cell r="G47" t="str">
            <v>-</v>
          </cell>
          <cell r="H47" t="str">
            <v>-</v>
          </cell>
          <cell r="I47" t="str">
            <v>-</v>
          </cell>
        </row>
        <row r="48">
          <cell r="A48" t="str">
            <v>21-0742</v>
          </cell>
          <cell r="B48">
            <v>0</v>
          </cell>
          <cell r="C48" t="str">
            <v>внеплан</v>
          </cell>
          <cell r="D48" t="str">
            <v>-</v>
          </cell>
          <cell r="E48" t="str">
            <v>А.</v>
          </cell>
          <cell r="G48" t="str">
            <v>-</v>
          </cell>
          <cell r="H48" t="str">
            <v>-</v>
          </cell>
          <cell r="I48" t="str">
            <v>-</v>
          </cell>
        </row>
        <row r="49">
          <cell r="A49" t="str">
            <v>20-0371</v>
          </cell>
          <cell r="B49">
            <v>0</v>
          </cell>
          <cell r="C49" t="str">
            <v>внеплан</v>
          </cell>
          <cell r="D49" t="str">
            <v>-</v>
          </cell>
          <cell r="E49" t="str">
            <v>А.</v>
          </cell>
          <cell r="G49" t="str">
            <v>-</v>
          </cell>
          <cell r="H49" t="str">
            <v>-</v>
          </cell>
          <cell r="I49" t="str">
            <v>-</v>
          </cell>
        </row>
        <row r="50">
          <cell r="A50" t="str">
            <v>23-1765</v>
          </cell>
          <cell r="B50" t="str">
            <v>есть</v>
          </cell>
          <cell r="C50" t="str">
            <v>план</v>
          </cell>
          <cell r="D50" t="str">
            <v>да</v>
          </cell>
          <cell r="E50" t="str">
            <v>А.</v>
          </cell>
          <cell r="G50" t="str">
            <v>1.1.1.3</v>
          </cell>
          <cell r="H50" t="str">
            <v>Строительство 10 ТП 15/0,4 кВ, ЛЭП 15 кВ от РУ 15 кВ РП-10, ЛЭП 15 кВ от РУ 15 кВ РП-11, организация системы учета электроэнергии в районе г. Черняховска Черняховского района</v>
          </cell>
          <cell r="I50" t="str">
            <v>O_23-1765</v>
          </cell>
          <cell r="M50">
            <v>2.4</v>
          </cell>
          <cell r="N50">
            <v>239.83728915</v>
          </cell>
          <cell r="Z50" t="str">
            <v>Поздняя сдача подрядчиком актов выполненных работ в 2024 году.</v>
          </cell>
        </row>
        <row r="51">
          <cell r="A51">
            <v>0</v>
          </cell>
          <cell r="B51">
            <v>0</v>
          </cell>
          <cell r="C51">
            <v>0</v>
          </cell>
          <cell r="D51">
            <v>0</v>
          </cell>
          <cell r="E51">
            <v>0</v>
          </cell>
          <cell r="G51" t="str">
            <v>-</v>
          </cell>
          <cell r="H51" t="str">
            <v>-</v>
          </cell>
          <cell r="I51" t="str">
            <v>-</v>
          </cell>
        </row>
        <row r="52">
          <cell r="A52">
            <v>0</v>
          </cell>
          <cell r="B52">
            <v>0</v>
          </cell>
          <cell r="C52">
            <v>0</v>
          </cell>
          <cell r="D52">
            <v>0</v>
          </cell>
          <cell r="E52">
            <v>0</v>
          </cell>
          <cell r="G52" t="str">
            <v>-</v>
          </cell>
          <cell r="H52" t="str">
            <v>-</v>
          </cell>
          <cell r="I52" t="str">
            <v>-</v>
          </cell>
        </row>
        <row r="53">
          <cell r="A53">
            <v>0</v>
          </cell>
          <cell r="B53">
            <v>0</v>
          </cell>
          <cell r="C53">
            <v>0</v>
          </cell>
          <cell r="D53">
            <v>0</v>
          </cell>
          <cell r="E53">
            <v>0</v>
          </cell>
          <cell r="G53" t="str">
            <v>-</v>
          </cell>
          <cell r="H53" t="str">
            <v>-</v>
          </cell>
          <cell r="I53" t="str">
            <v>-</v>
          </cell>
        </row>
        <row r="54">
          <cell r="A54">
            <v>0</v>
          </cell>
          <cell r="B54">
            <v>0</v>
          </cell>
          <cell r="C54">
            <v>0</v>
          </cell>
          <cell r="D54">
            <v>0</v>
          </cell>
          <cell r="E54">
            <v>0</v>
          </cell>
          <cell r="G54" t="str">
            <v>-</v>
          </cell>
          <cell r="H54" t="str">
            <v>-</v>
          </cell>
          <cell r="I54" t="str">
            <v>-</v>
          </cell>
        </row>
        <row r="55">
          <cell r="A55">
            <v>2169</v>
          </cell>
          <cell r="B55">
            <v>0</v>
          </cell>
          <cell r="C55">
            <v>0</v>
          </cell>
          <cell r="D55">
            <v>0</v>
          </cell>
          <cell r="E55" t="str">
            <v>А.</v>
          </cell>
          <cell r="G55" t="str">
            <v>-</v>
          </cell>
          <cell r="H55" t="str">
            <v>-</v>
          </cell>
          <cell r="I55" t="str">
            <v>-</v>
          </cell>
        </row>
        <row r="56">
          <cell r="A56" t="str">
            <v>22-0358</v>
          </cell>
          <cell r="B56">
            <v>0</v>
          </cell>
          <cell r="C56" t="str">
            <v>внеплан</v>
          </cell>
          <cell r="D56" t="str">
            <v>да</v>
          </cell>
          <cell r="E56" t="str">
            <v>А.</v>
          </cell>
          <cell r="G56" t="str">
            <v>1.1.1.3</v>
          </cell>
          <cell r="H56" t="str">
            <v>Реконструкция ТП-674 (инв.№ 5460022), организация системы учета электроэнергии по пр-ту Победы в г. Калининграде</v>
          </cell>
          <cell r="I56" t="str">
            <v>N_22-0358</v>
          </cell>
          <cell r="M56" t="str">
            <v>нд</v>
          </cell>
          <cell r="N56">
            <v>0.43049519000000003</v>
          </cell>
          <cell r="Z56" t="str">
            <v>Выполнение обязательств  по договору ТП 6674/11/20 от 11.12.2020: нежилое здание.</v>
          </cell>
        </row>
        <row r="57">
          <cell r="A57">
            <v>0</v>
          </cell>
          <cell r="B57">
            <v>0</v>
          </cell>
          <cell r="C57">
            <v>0</v>
          </cell>
          <cell r="D57">
            <v>0</v>
          </cell>
          <cell r="E57">
            <v>0</v>
          </cell>
          <cell r="G57" t="str">
            <v>-</v>
          </cell>
          <cell r="H57" t="str">
            <v>-</v>
          </cell>
          <cell r="I57" t="str">
            <v>-</v>
          </cell>
        </row>
        <row r="58">
          <cell r="A58">
            <v>0</v>
          </cell>
          <cell r="B58">
            <v>0</v>
          </cell>
          <cell r="C58">
            <v>0</v>
          </cell>
          <cell r="D58">
            <v>0</v>
          </cell>
          <cell r="E58">
            <v>0</v>
          </cell>
          <cell r="G58" t="str">
            <v>-</v>
          </cell>
          <cell r="H58" t="str">
            <v>-</v>
          </cell>
          <cell r="I58" t="str">
            <v>-</v>
          </cell>
        </row>
        <row r="59">
          <cell r="A59" t="str">
            <v>23-1315</v>
          </cell>
          <cell r="B59">
            <v>0</v>
          </cell>
          <cell r="C59" t="str">
            <v>внеплан</v>
          </cell>
          <cell r="D59" t="str">
            <v>да</v>
          </cell>
          <cell r="E59" t="str">
            <v>А.</v>
          </cell>
          <cell r="G59" t="str">
            <v>1.1.1.3</v>
          </cell>
          <cell r="H59" t="str">
            <v>Строительство ТП 15/0,4 кВ, ЛЭП 15 кВ от ЗРУ 15 кВ ПС 110 кВ О-24 Гурьевск, ЛЭП 15 кВ от ВЛ 15-141 (инв. № 5114675), организация системы учета электроэнергии в г. Гурьевске</v>
          </cell>
          <cell r="I59" t="str">
            <v>O_23-1315</v>
          </cell>
          <cell r="M59" t="str">
            <v>нд</v>
          </cell>
          <cell r="N59">
            <v>0</v>
          </cell>
          <cell r="Z59" t="str">
            <v>Выполнение обязательств  по договору ТП №3516/05/23 от 26.06.2023; Крытый ледовый комплекс в г.Гурьевске.</v>
          </cell>
        </row>
        <row r="60">
          <cell r="A60">
            <v>0</v>
          </cell>
          <cell r="B60">
            <v>0</v>
          </cell>
          <cell r="C60">
            <v>0</v>
          </cell>
          <cell r="D60">
            <v>0</v>
          </cell>
          <cell r="E60">
            <v>0</v>
          </cell>
          <cell r="G60" t="str">
            <v>-</v>
          </cell>
          <cell r="H60" t="str">
            <v>-</v>
          </cell>
          <cell r="I60" t="str">
            <v>-</v>
          </cell>
        </row>
        <row r="61">
          <cell r="A61" t="str">
            <v>23-0456</v>
          </cell>
          <cell r="B61">
            <v>0</v>
          </cell>
          <cell r="C61" t="str">
            <v>внеплан</v>
          </cell>
          <cell r="D61" t="str">
            <v>-</v>
          </cell>
          <cell r="E61" t="str">
            <v>А.</v>
          </cell>
          <cell r="G61" t="str">
            <v>-</v>
          </cell>
          <cell r="H61" t="str">
            <v>-</v>
          </cell>
          <cell r="I61" t="str">
            <v>-</v>
          </cell>
        </row>
        <row r="62">
          <cell r="A62" t="str">
            <v>24-0713</v>
          </cell>
          <cell r="B62" t="str">
            <v>есть</v>
          </cell>
          <cell r="C62" t="str">
            <v>план</v>
          </cell>
          <cell r="D62" t="str">
            <v>да</v>
          </cell>
          <cell r="E62" t="str">
            <v>А.</v>
          </cell>
          <cell r="G62" t="str">
            <v>1.1.1.3</v>
          </cell>
          <cell r="H62" t="str">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ell>
          <cell r="I62" t="str">
            <v>O_24-0713</v>
          </cell>
          <cell r="M62">
            <v>688.66011644000014</v>
          </cell>
          <cell r="N62">
            <v>0</v>
          </cell>
          <cell r="Z62" t="str">
            <v>Отклонение от плана по причине корректировки ОТР и дополнение № 2 к техническому заданию на проектирование № 130-2023/ЯЭ. Увеличение срока реализации проекта.</v>
          </cell>
        </row>
        <row r="63">
          <cell r="A63">
            <v>0</v>
          </cell>
          <cell r="B63">
            <v>0</v>
          </cell>
          <cell r="C63">
            <v>0</v>
          </cell>
          <cell r="D63">
            <v>0</v>
          </cell>
          <cell r="E63">
            <v>0</v>
          </cell>
          <cell r="G63" t="str">
            <v>-</v>
          </cell>
          <cell r="H63" t="str">
            <v>-</v>
          </cell>
          <cell r="I63" t="str">
            <v>-</v>
          </cell>
        </row>
        <row r="64">
          <cell r="A64" t="str">
            <v>23-1827</v>
          </cell>
          <cell r="B64">
            <v>0</v>
          </cell>
          <cell r="C64" t="str">
            <v>внеплан</v>
          </cell>
          <cell r="D64" t="str">
            <v>-</v>
          </cell>
          <cell r="E64" t="str">
            <v>а рек</v>
          </cell>
          <cell r="G64" t="str">
            <v>-</v>
          </cell>
          <cell r="H64" t="str">
            <v>-</v>
          </cell>
          <cell r="I64" t="str">
            <v>-</v>
          </cell>
        </row>
        <row r="65">
          <cell r="A65">
            <v>0</v>
          </cell>
          <cell r="B65">
            <v>0</v>
          </cell>
          <cell r="C65">
            <v>0</v>
          </cell>
          <cell r="D65">
            <v>0</v>
          </cell>
          <cell r="E65">
            <v>0</v>
          </cell>
          <cell r="G65" t="str">
            <v>-</v>
          </cell>
          <cell r="H65" t="str">
            <v>-</v>
          </cell>
          <cell r="I65" t="str">
            <v>-</v>
          </cell>
        </row>
        <row r="66">
          <cell r="A66" t="str">
            <v>24-0597</v>
          </cell>
          <cell r="B66">
            <v>0</v>
          </cell>
          <cell r="C66" t="str">
            <v>внеплан</v>
          </cell>
          <cell r="D66" t="str">
            <v>да</v>
          </cell>
          <cell r="E66" t="str">
            <v>а</v>
          </cell>
          <cell r="G66" t="str">
            <v>1.1.1.3</v>
          </cell>
          <cell r="H66" t="str">
            <v>Реконструкция КТП-1027 (инв.№ 5459771), организация систем учета электроэнергии по ул. Калязинской в г. Калининграде</v>
          </cell>
          <cell r="I66" t="str">
            <v>O_24-0597</v>
          </cell>
          <cell r="M66" t="str">
            <v>нд</v>
          </cell>
          <cell r="N66">
            <v>1.6482273000000001</v>
          </cell>
          <cell r="Z66" t="str">
            <v>Выполнение обязательств  по договору ТП №1771/02/24 от 02.04.2024. Объект торговли (магазин, торговый центр, прочее).</v>
          </cell>
        </row>
        <row r="67">
          <cell r="A67">
            <v>0</v>
          </cell>
          <cell r="B67">
            <v>0</v>
          </cell>
          <cell r="C67">
            <v>0</v>
          </cell>
          <cell r="D67" t="str">
            <v>-</v>
          </cell>
          <cell r="E67">
            <v>0</v>
          </cell>
          <cell r="G67" t="str">
            <v>-</v>
          </cell>
          <cell r="H67" t="str">
            <v>-</v>
          </cell>
          <cell r="I67" t="str">
            <v>-</v>
          </cell>
        </row>
        <row r="68">
          <cell r="A68">
            <v>456</v>
          </cell>
          <cell r="B68">
            <v>0</v>
          </cell>
          <cell r="C68">
            <v>0</v>
          </cell>
          <cell r="D68" t="str">
            <v>-</v>
          </cell>
          <cell r="E68" t="str">
            <v>а рек</v>
          </cell>
          <cell r="G68" t="str">
            <v>-</v>
          </cell>
          <cell r="H68" t="str">
            <v>-</v>
          </cell>
          <cell r="I68" t="str">
            <v>-</v>
          </cell>
        </row>
        <row r="69">
          <cell r="A69" t="str">
            <v>23-0466</v>
          </cell>
          <cell r="B69">
            <v>0</v>
          </cell>
          <cell r="C69" t="str">
            <v>внеплан</v>
          </cell>
          <cell r="D69" t="str">
            <v>да</v>
          </cell>
          <cell r="E69" t="str">
            <v>а рек</v>
          </cell>
          <cell r="G69" t="str">
            <v>1.1.1.3</v>
          </cell>
          <cell r="H69" t="str">
            <v>Реконструкция ТП 254-16 (инв. № 5152329), строительство ЛЭП 0,4 кВ от ТП 254-16, организация системы учета электроэнергии в п. Малое Васильково Гурьевского района</v>
          </cell>
          <cell r="I69" t="str">
            <v>O_23-0466</v>
          </cell>
          <cell r="M69" t="str">
            <v>нд</v>
          </cell>
          <cell r="N69">
            <v>0</v>
          </cell>
          <cell r="Z69" t="str">
            <v>Выполнение обязательств  по договорам ТП №12400/11/22-12405/11/22 от 16.12.2022; малоэтажная многоквартирная жилая застройка.</v>
          </cell>
        </row>
        <row r="70">
          <cell r="A70" t="str">
            <v>23-0809</v>
          </cell>
          <cell r="B70">
            <v>0</v>
          </cell>
          <cell r="C70" t="str">
            <v>внеплан</v>
          </cell>
          <cell r="D70" t="str">
            <v>да</v>
          </cell>
          <cell r="E70" t="str">
            <v>а</v>
          </cell>
          <cell r="G70" t="str">
            <v>1.1.1.3</v>
          </cell>
          <cell r="H70" t="str">
            <v>Строительство ЛЭП 15 кВ от ВЛ 15-036 (инв. № 5114662), организация системы учета электроэнергии в п. Шатрово Гурьевского района</v>
          </cell>
          <cell r="I70" t="str">
            <v>O_23-0809</v>
          </cell>
          <cell r="M70" t="str">
            <v>нд</v>
          </cell>
          <cell r="N70">
            <v>1.6397410000000001E-2</v>
          </cell>
          <cell r="Z70" t="str">
            <v>Выполнение обязательств  по договору ТП №13548/12/22 от 05.04.2023 , объекты электросетевого хозяйства.</v>
          </cell>
        </row>
        <row r="71">
          <cell r="A71" t="str">
            <v>21-0741</v>
          </cell>
          <cell r="B71">
            <v>0</v>
          </cell>
          <cell r="C71">
            <v>0</v>
          </cell>
          <cell r="D71" t="str">
            <v>-</v>
          </cell>
          <cell r="E71" t="str">
            <v>а</v>
          </cell>
          <cell r="G71" t="str">
            <v>-</v>
          </cell>
          <cell r="H71" t="str">
            <v>-</v>
          </cell>
          <cell r="I71" t="str">
            <v>-</v>
          </cell>
        </row>
        <row r="72">
          <cell r="A72" t="str">
            <v>23-1137</v>
          </cell>
          <cell r="B72">
            <v>0</v>
          </cell>
          <cell r="C72" t="str">
            <v>внеплан</v>
          </cell>
          <cell r="D72" t="str">
            <v>да</v>
          </cell>
          <cell r="E72" t="str">
            <v>а</v>
          </cell>
          <cell r="G72" t="str">
            <v>1.1.1.3</v>
          </cell>
          <cell r="H72" t="str">
            <v>Строительство ЛЭП 15 кВ от ВЛ 15 кВ №15-490, организация системы учета электроэнергии в пос. Ушаково Черняховского р-она</v>
          </cell>
          <cell r="I72" t="str">
            <v>P_23-1137</v>
          </cell>
          <cell r="M72" t="str">
            <v>нд</v>
          </cell>
          <cell r="N72">
            <v>3.4187830000000002E-2</v>
          </cell>
          <cell r="Z72" t="str">
            <v>Выполнение обязательств  по договорам ТП №7162/08/23 от 18.09.2023</v>
          </cell>
        </row>
        <row r="73">
          <cell r="A73">
            <v>0</v>
          </cell>
          <cell r="B73">
            <v>0</v>
          </cell>
          <cell r="C73">
            <v>0</v>
          </cell>
          <cell r="D73">
            <v>0</v>
          </cell>
          <cell r="E73">
            <v>0</v>
          </cell>
          <cell r="G73" t="str">
            <v>-</v>
          </cell>
          <cell r="H73" t="str">
            <v>-</v>
          </cell>
          <cell r="I73" t="str">
            <v>-</v>
          </cell>
        </row>
        <row r="74">
          <cell r="A74" t="str">
            <v>24-0968</v>
          </cell>
          <cell r="B74" t="str">
            <v>корр</v>
          </cell>
          <cell r="C74" t="str">
            <v>внеплан</v>
          </cell>
          <cell r="D74" t="str">
            <v>да</v>
          </cell>
          <cell r="E74" t="str">
            <v>А.</v>
          </cell>
          <cell r="G74" t="str">
            <v>1.1.1.3</v>
          </cell>
          <cell r="H74" t="str">
            <v>Строительство ТП-10/0,4 кВ, КЛ-10 кВ от РП-XLVI до ТП новой, организация систем учета электроэнергии по Солнечному б-ру в г. Калининграде</v>
          </cell>
          <cell r="I74" t="str">
            <v>O_24-0968</v>
          </cell>
          <cell r="M74" t="str">
            <v>нд</v>
          </cell>
          <cell r="N74">
            <v>4.3009272200000002</v>
          </cell>
          <cell r="Z74" t="str">
            <v>Выполнение обязательств  по договору ТП № 4917/06/24 от 30.07.2024; зарядная станция для электромобилей в количестве 10 шт.</v>
          </cell>
        </row>
        <row r="75">
          <cell r="A75" t="str">
            <v>23-1680</v>
          </cell>
          <cell r="B75" t="str">
            <v>корр</v>
          </cell>
          <cell r="C75" t="str">
            <v>внеплан</v>
          </cell>
          <cell r="D75" t="str">
            <v>да</v>
          </cell>
          <cell r="E75" t="str">
            <v>А.</v>
          </cell>
          <cell r="G75" t="str">
            <v>1.1.1.3</v>
          </cell>
          <cell r="H75" t="str">
            <v>Строительство ТП 15/0,4 кВ, ЛЭП 15 кВ от ВЛ 15 кВ № 15-040 (инв. № 5113977), ЛЭП 15 кВ от ВЛ 15 кВ № 15-322 (инв. № 5115938), организация системы учета электроэнергии в п. Лесное Светлогорского района</v>
          </cell>
          <cell r="I75" t="str">
            <v>O_23-1680</v>
          </cell>
          <cell r="M75" t="str">
            <v>нд</v>
          </cell>
          <cell r="N75">
            <v>9.0675013199999999</v>
          </cell>
          <cell r="Z75" t="str">
            <v>Выполнение обязательств по договору ТП № 61 7175/08/23 от 08.09.2023, объект туристической отрасли (гостиница, база отдыха, гостевой дом, прочее).</v>
          </cell>
        </row>
        <row r="76">
          <cell r="A76" t="str">
            <v>24-0002</v>
          </cell>
          <cell r="B76">
            <v>0</v>
          </cell>
          <cell r="C76" t="str">
            <v>внеплан</v>
          </cell>
          <cell r="D76" t="str">
            <v>-</v>
          </cell>
          <cell r="E76" t="str">
            <v>А.</v>
          </cell>
          <cell r="G76" t="str">
            <v>-</v>
          </cell>
          <cell r="H76" t="str">
            <v>-</v>
          </cell>
          <cell r="I76" t="str">
            <v>-</v>
          </cell>
        </row>
        <row r="77">
          <cell r="A77" t="str">
            <v>24-0322</v>
          </cell>
          <cell r="B77" t="str">
            <v>корр</v>
          </cell>
          <cell r="C77" t="str">
            <v>внеплан</v>
          </cell>
          <cell r="D77" t="str">
            <v>да</v>
          </cell>
          <cell r="E77" t="str">
            <v>А.</v>
          </cell>
          <cell r="G77" t="str">
            <v>1.1.1.3</v>
          </cell>
          <cell r="H77" t="str">
            <v>Строительство ТП-10/0,4 кВ, 2-х КЛ-10 кВ от РП нов. (проект. по ТЗ № Г/018650/2021) до ТП нов., ЛЭП-0,4 кВ по ул. Ген. Павлова - наб. Генерала Карбышева в г. Калининграде</v>
          </cell>
          <cell r="I77" t="str">
            <v>O_24-0322</v>
          </cell>
          <cell r="M77" t="str">
            <v>нд</v>
          </cell>
          <cell r="N77">
            <v>2.9399999999999999E-2</v>
          </cell>
          <cell r="Z77" t="str">
            <v>Выполнение обязательств по договору ТП № 8148/09/23 от 01.02.2024; Многоэтажная жилая застройка.</v>
          </cell>
        </row>
        <row r="78">
          <cell r="A78" t="str">
            <v>23-1681</v>
          </cell>
          <cell r="B78">
            <v>0</v>
          </cell>
          <cell r="C78" t="str">
            <v>внеплан</v>
          </cell>
          <cell r="D78" t="str">
            <v>да</v>
          </cell>
          <cell r="E78" t="str">
            <v>А.</v>
          </cell>
          <cell r="G78" t="str">
            <v>1.1.1.3</v>
          </cell>
          <cell r="H78" t="str">
            <v>Строительство ТП-10/0,4 кВ, 2-х КЛ-10 кВ от РП нов. (проект. по ТЗ № Г/018650/2021) до ТП нов., организация систем учета электроэнергии по наб. Генерала Карбышева в г. Калининграде</v>
          </cell>
          <cell r="I78" t="str">
            <v>O_23-1681</v>
          </cell>
          <cell r="M78" t="str">
            <v>нд</v>
          </cell>
          <cell r="N78">
            <v>3.5000000000000003E-2</v>
          </cell>
          <cell r="Z78" t="str">
            <v>Договор ТП № 61 Объект туристической отрасли (гостиница, база отдыха, гостевой дом, прочее)</v>
          </cell>
        </row>
        <row r="79">
          <cell r="A79" t="str">
            <v>23-1984</v>
          </cell>
          <cell r="B79" t="str">
            <v>корр</v>
          </cell>
          <cell r="C79" t="str">
            <v>внеплан</v>
          </cell>
          <cell r="D79" t="str">
            <v>да</v>
          </cell>
          <cell r="E79" t="str">
            <v>А.</v>
          </cell>
          <cell r="G79" t="str">
            <v>1.1.1.3</v>
          </cell>
          <cell r="H79" t="str">
            <v>Строительство ЛЭП 15 кВ от ВЛ 15-168 (инв. № 5116125), ЛЭП 15 кВ от РП В-51, ЛЭП 15 кВ от ВЛ 15-233 (инв. № 5115938), организация системы учета электроэнергии п. Донское, ул. Дивная Светлогорский район</v>
          </cell>
          <cell r="I79" t="str">
            <v>O_23-1984</v>
          </cell>
          <cell r="M79" t="str">
            <v>нд</v>
          </cell>
          <cell r="N79">
            <v>4.41E-2</v>
          </cell>
          <cell r="Z79" t="str">
            <v>Выполнение обязательств по договору ТП №7053/08/23 от 30.10.2023, молодежный образовательно-досуговый центр.</v>
          </cell>
        </row>
        <row r="80">
          <cell r="A80">
            <v>0</v>
          </cell>
          <cell r="B80">
            <v>0</v>
          </cell>
          <cell r="C80">
            <v>0</v>
          </cell>
          <cell r="D80">
            <v>0</v>
          </cell>
          <cell r="E80">
            <v>0</v>
          </cell>
          <cell r="G80" t="str">
            <v>-</v>
          </cell>
          <cell r="H80" t="str">
            <v>-</v>
          </cell>
          <cell r="I80" t="str">
            <v>-</v>
          </cell>
        </row>
        <row r="81">
          <cell r="A81">
            <v>0</v>
          </cell>
          <cell r="B81">
            <v>0</v>
          </cell>
          <cell r="C81">
            <v>0</v>
          </cell>
          <cell r="D81">
            <v>0</v>
          </cell>
          <cell r="E81">
            <v>0</v>
          </cell>
          <cell r="G81" t="str">
            <v>-</v>
          </cell>
          <cell r="H81" t="str">
            <v>-</v>
          </cell>
          <cell r="I81" t="str">
            <v>-</v>
          </cell>
        </row>
        <row r="82">
          <cell r="A82">
            <v>0</v>
          </cell>
          <cell r="B82">
            <v>0</v>
          </cell>
          <cell r="C82">
            <v>0</v>
          </cell>
          <cell r="D82">
            <v>0</v>
          </cell>
          <cell r="E82">
            <v>0</v>
          </cell>
          <cell r="G82" t="str">
            <v>-</v>
          </cell>
          <cell r="H82" t="str">
            <v>-</v>
          </cell>
          <cell r="I82" t="str">
            <v>-</v>
          </cell>
        </row>
        <row r="83">
          <cell r="A83">
            <v>0</v>
          </cell>
          <cell r="B83">
            <v>0</v>
          </cell>
          <cell r="C83">
            <v>0</v>
          </cell>
          <cell r="D83">
            <v>0</v>
          </cell>
          <cell r="E83">
            <v>0</v>
          </cell>
          <cell r="G83" t="str">
            <v>-</v>
          </cell>
          <cell r="H83" t="str">
            <v>-</v>
          </cell>
          <cell r="I83" t="str">
            <v>-</v>
          </cell>
        </row>
        <row r="84">
          <cell r="A84" t="str">
            <v>23-1279</v>
          </cell>
          <cell r="B84">
            <v>0</v>
          </cell>
          <cell r="C84" t="str">
            <v>внеплан</v>
          </cell>
          <cell r="D84" t="str">
            <v>-</v>
          </cell>
          <cell r="E84" t="str">
            <v>а рек</v>
          </cell>
          <cell r="G84" t="str">
            <v>-</v>
          </cell>
          <cell r="H84" t="str">
            <v>-</v>
          </cell>
          <cell r="I84" t="str">
            <v>-</v>
          </cell>
        </row>
        <row r="85">
          <cell r="A85">
            <v>0</v>
          </cell>
          <cell r="B85">
            <v>0</v>
          </cell>
          <cell r="C85">
            <v>0</v>
          </cell>
          <cell r="D85">
            <v>0</v>
          </cell>
          <cell r="E85">
            <v>0</v>
          </cell>
          <cell r="G85" t="str">
            <v>-</v>
          </cell>
          <cell r="H85" t="str">
            <v>-</v>
          </cell>
          <cell r="I85" t="str">
            <v>-</v>
          </cell>
        </row>
        <row r="86">
          <cell r="A86">
            <v>0</v>
          </cell>
          <cell r="B86">
            <v>0</v>
          </cell>
          <cell r="C86">
            <v>0</v>
          </cell>
          <cell r="D86">
            <v>0</v>
          </cell>
          <cell r="E86">
            <v>0</v>
          </cell>
          <cell r="G86" t="str">
            <v>-</v>
          </cell>
          <cell r="H86" t="str">
            <v>-</v>
          </cell>
          <cell r="I86" t="str">
            <v>-</v>
          </cell>
        </row>
        <row r="87">
          <cell r="A87">
            <v>0</v>
          </cell>
          <cell r="B87">
            <v>0</v>
          </cell>
          <cell r="C87">
            <v>0</v>
          </cell>
          <cell r="D87">
            <v>0</v>
          </cell>
          <cell r="E87">
            <v>0</v>
          </cell>
          <cell r="G87" t="str">
            <v>-</v>
          </cell>
          <cell r="H87" t="str">
            <v>-</v>
          </cell>
          <cell r="I87" t="str">
            <v>-</v>
          </cell>
        </row>
        <row r="88">
          <cell r="A88" t="str">
            <v>21-1266</v>
          </cell>
          <cell r="B88">
            <v>0</v>
          </cell>
          <cell r="C88" t="str">
            <v>внеплан</v>
          </cell>
          <cell r="D88" t="str">
            <v>-</v>
          </cell>
          <cell r="E88" t="str">
            <v>а</v>
          </cell>
          <cell r="G88" t="str">
            <v>-</v>
          </cell>
          <cell r="H88" t="str">
            <v>-</v>
          </cell>
          <cell r="I88" t="str">
            <v>-</v>
          </cell>
        </row>
        <row r="89">
          <cell r="A89" t="str">
            <v>19-0694</v>
          </cell>
          <cell r="B89">
            <v>0</v>
          </cell>
          <cell r="C89" t="str">
            <v>внеплан</v>
          </cell>
          <cell r="D89" t="str">
            <v>-</v>
          </cell>
          <cell r="E89" t="str">
            <v>а</v>
          </cell>
          <cell r="G89" t="str">
            <v>-</v>
          </cell>
          <cell r="H89" t="str">
            <v>-</v>
          </cell>
          <cell r="I89" t="str">
            <v>-</v>
          </cell>
        </row>
        <row r="90">
          <cell r="A90">
            <v>0</v>
          </cell>
          <cell r="B90">
            <v>0</v>
          </cell>
          <cell r="C90">
            <v>0</v>
          </cell>
          <cell r="D90">
            <v>0</v>
          </cell>
          <cell r="E90">
            <v>0</v>
          </cell>
          <cell r="G90" t="str">
            <v>-</v>
          </cell>
          <cell r="H90" t="str">
            <v>-</v>
          </cell>
          <cell r="I90" t="str">
            <v>-</v>
          </cell>
        </row>
        <row r="91">
          <cell r="A91">
            <v>3636</v>
          </cell>
          <cell r="B91">
            <v>0</v>
          </cell>
          <cell r="C91" t="str">
            <v>внеплан</v>
          </cell>
          <cell r="D91" t="str">
            <v>-</v>
          </cell>
          <cell r="E91" t="str">
            <v>а</v>
          </cell>
          <cell r="G91" t="str">
            <v>-</v>
          </cell>
          <cell r="H91" t="str">
            <v>-</v>
          </cell>
          <cell r="I91" t="str">
            <v>-</v>
          </cell>
        </row>
        <row r="92">
          <cell r="A92" t="str">
            <v>23-2007</v>
          </cell>
          <cell r="B92" t="str">
            <v>корр</v>
          </cell>
          <cell r="C92" t="str">
            <v>внеплан</v>
          </cell>
          <cell r="D92" t="str">
            <v>да</v>
          </cell>
          <cell r="E92" t="str">
            <v>А.</v>
          </cell>
          <cell r="G92" t="str">
            <v>1.1.1.3</v>
          </cell>
          <cell r="H92" t="str">
            <v>Строительство ТП 15/0,4 кВ, ЛЭП 15 кВ от ВЛ 15 кВ № 15-322 (инв. № 5115938), организация системы учета электроэнергии п. Донское, ул. Дивная Светлогорский район  (I этап)</v>
          </cell>
          <cell r="I92" t="str">
            <v>O_23-2007</v>
          </cell>
          <cell r="M92" t="str">
            <v>нд</v>
          </cell>
          <cell r="N92">
            <v>4.1532585199999996</v>
          </cell>
          <cell r="Z92" t="str">
            <v>Выполнение обязательств по договору ТП № 7053/08/23 от 30.10.2023, молодежный образовательно-досуговый центр.</v>
          </cell>
        </row>
        <row r="93">
          <cell r="A93" t="str">
            <v>21-1876</v>
          </cell>
          <cell r="B93">
            <v>0</v>
          </cell>
          <cell r="C93" t="str">
            <v>внеплан</v>
          </cell>
          <cell r="D93" t="str">
            <v>-</v>
          </cell>
          <cell r="E93" t="str">
            <v>а</v>
          </cell>
          <cell r="G93" t="str">
            <v>-</v>
          </cell>
          <cell r="H93" t="str">
            <v>-</v>
          </cell>
          <cell r="I93" t="str">
            <v>-</v>
          </cell>
        </row>
        <row r="94">
          <cell r="A94">
            <v>0</v>
          </cell>
          <cell r="B94">
            <v>0</v>
          </cell>
          <cell r="C94">
            <v>0</v>
          </cell>
          <cell r="D94">
            <v>0</v>
          </cell>
          <cell r="E94">
            <v>0</v>
          </cell>
          <cell r="G94" t="str">
            <v>-</v>
          </cell>
          <cell r="H94" t="str">
            <v>-</v>
          </cell>
          <cell r="I94" t="str">
            <v>-</v>
          </cell>
        </row>
        <row r="95">
          <cell r="A95" t="str">
            <v>24-0179</v>
          </cell>
          <cell r="B95">
            <v>0</v>
          </cell>
          <cell r="C95" t="str">
            <v>внеплан</v>
          </cell>
          <cell r="D95" t="str">
            <v>-</v>
          </cell>
          <cell r="E95" t="str">
            <v>а</v>
          </cell>
          <cell r="G95" t="str">
            <v>-</v>
          </cell>
          <cell r="H95" t="str">
            <v>-</v>
          </cell>
          <cell r="I95" t="str">
            <v>-</v>
          </cell>
        </row>
        <row r="96">
          <cell r="A96">
            <v>0</v>
          </cell>
          <cell r="B96">
            <v>0</v>
          </cell>
          <cell r="C96">
            <v>0</v>
          </cell>
          <cell r="D96">
            <v>0</v>
          </cell>
          <cell r="E96">
            <v>0</v>
          </cell>
          <cell r="G96" t="str">
            <v>-</v>
          </cell>
          <cell r="H96" t="str">
            <v>-</v>
          </cell>
          <cell r="I96" t="str">
            <v>-</v>
          </cell>
        </row>
        <row r="97">
          <cell r="A97">
            <v>0</v>
          </cell>
          <cell r="B97">
            <v>0</v>
          </cell>
          <cell r="C97">
            <v>0</v>
          </cell>
          <cell r="D97">
            <v>0</v>
          </cell>
          <cell r="E97">
            <v>0</v>
          </cell>
          <cell r="G97" t="str">
            <v>-</v>
          </cell>
          <cell r="H97" t="str">
            <v>-</v>
          </cell>
          <cell r="I97" t="str">
            <v>-</v>
          </cell>
        </row>
        <row r="98">
          <cell r="A98" t="str">
            <v>22-0713</v>
          </cell>
          <cell r="B98">
            <v>0</v>
          </cell>
          <cell r="C98" t="str">
            <v>внеплан</v>
          </cell>
          <cell r="D98" t="str">
            <v>-</v>
          </cell>
          <cell r="E98" t="str">
            <v>а</v>
          </cell>
          <cell r="G98" t="str">
            <v>-</v>
          </cell>
          <cell r="H98" t="str">
            <v>-</v>
          </cell>
          <cell r="I98" t="str">
            <v>-</v>
          </cell>
        </row>
        <row r="99">
          <cell r="A99" t="str">
            <v>23-1150</v>
          </cell>
          <cell r="B99" t="str">
            <v>корр</v>
          </cell>
          <cell r="C99" t="str">
            <v>внеплан</v>
          </cell>
          <cell r="D99" t="str">
            <v>да</v>
          </cell>
          <cell r="E99" t="str">
            <v>а</v>
          </cell>
          <cell r="G99" t="str">
            <v>1.1.1.3</v>
          </cell>
          <cell r="H99" t="str">
            <v>Строительство ТП 15/0,4 кВ, ЛЭП 15 кВ от ВЛ 15-189, организация системы учета электроэнергии г. Багратионовск, ул. Кирпичная</v>
          </cell>
          <cell r="I99" t="str">
            <v>P_23-1150</v>
          </cell>
          <cell r="M99" t="str">
            <v>нд</v>
          </cell>
          <cell r="N99">
            <v>0.26071165000000002</v>
          </cell>
          <cell r="Z99" t="str">
            <v>Выполнение обязательств по договору ТП от 07.04.2023 № 2402/03/23</v>
          </cell>
        </row>
        <row r="100">
          <cell r="A100" t="str">
            <v>22-0697</v>
          </cell>
          <cell r="B100">
            <v>0</v>
          </cell>
          <cell r="C100" t="str">
            <v>внеплан</v>
          </cell>
          <cell r="D100" t="str">
            <v>да</v>
          </cell>
          <cell r="E100" t="str">
            <v>а</v>
          </cell>
          <cell r="G100" t="str">
            <v>1.1.1.3</v>
          </cell>
          <cell r="H100" t="str">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ell>
          <cell r="I100" t="str">
            <v>N_22-0697</v>
          </cell>
          <cell r="M100" t="str">
            <v>нд</v>
          </cell>
          <cell r="N100">
            <v>11.73</v>
          </cell>
          <cell r="Z100" t="str">
            <v>Выполнение обязательств по договору ТП №9362/09/21 д/с №1 от 29.10.2021; Общеобразовательная организация (учреждение) по адресу  Калининградская обл., Багратионовский район, Пятидорожное п., Красноармейская ул.</v>
          </cell>
        </row>
        <row r="101">
          <cell r="A101">
            <v>3166</v>
          </cell>
          <cell r="B101">
            <v>0</v>
          </cell>
          <cell r="C101">
            <v>0</v>
          </cell>
          <cell r="D101" t="str">
            <v>-</v>
          </cell>
          <cell r="E101" t="str">
            <v>а</v>
          </cell>
          <cell r="G101" t="str">
            <v>-</v>
          </cell>
          <cell r="H101" t="str">
            <v>-</v>
          </cell>
          <cell r="I101" t="str">
            <v>-</v>
          </cell>
        </row>
        <row r="102">
          <cell r="A102" t="str">
            <v>23-0282</v>
          </cell>
          <cell r="B102">
            <v>0</v>
          </cell>
          <cell r="C102" t="str">
            <v>внеплан</v>
          </cell>
          <cell r="D102" t="str">
            <v>да</v>
          </cell>
          <cell r="E102" t="str">
            <v>а</v>
          </cell>
          <cell r="G102" t="str">
            <v>1.1.1.3</v>
          </cell>
          <cell r="H102" t="str">
            <v>Строительство ТП 15/0,4 кВ, ЛЭП 15 кВ от ПС В-20, ЛЭП 0,4 кВ, реконструкция ПС В-20 (инв. № 5150010) с/п Куршское, п. Лесной, ул. Центральная Зеленоградского района</v>
          </cell>
          <cell r="I102" t="str">
            <v>N_23-0282</v>
          </cell>
          <cell r="M102" t="str">
            <v>нд</v>
          </cell>
          <cell r="N102">
            <v>3.305839E-2</v>
          </cell>
          <cell r="Z102" t="str">
            <v>Выполнение обязательств  по договору ТП 6256/06/22 от 12.12.2022, детский оздоровительный лагерь "Алые паруса".</v>
          </cell>
        </row>
        <row r="103">
          <cell r="A103" t="str">
            <v>23-1195</v>
          </cell>
          <cell r="B103" t="str">
            <v>корр</v>
          </cell>
          <cell r="C103" t="str">
            <v>внеплан</v>
          </cell>
          <cell r="D103" t="str">
            <v>да</v>
          </cell>
          <cell r="E103" t="str">
            <v>а</v>
          </cell>
          <cell r="G103" t="str">
            <v>1.1.1.3</v>
          </cell>
          <cell r="H103" t="str">
            <v>Строительство ТП 15/0,4 кВ, ЛЭП 15 кВ от КВЛ 15-039 (инв. № 5113976), ЛЭП 15 кВ от КВЛ 15-323 (инв. № 5115837), ЛЭП 0,4 кВ в г. Светлогорске, ул. Нахимова</v>
          </cell>
          <cell r="I103" t="str">
            <v>O_23-1195</v>
          </cell>
          <cell r="M103" t="str">
            <v>нд</v>
          </cell>
          <cell r="N103">
            <v>0</v>
          </cell>
          <cell r="Z103" t="str">
            <v>Выполнение обязательств по договору ТП№3349/05/23 от 25.05.2023, многоэтажная жилая застройка.</v>
          </cell>
        </row>
        <row r="104">
          <cell r="A104">
            <v>0</v>
          </cell>
          <cell r="B104">
            <v>0</v>
          </cell>
          <cell r="C104">
            <v>0</v>
          </cell>
          <cell r="D104" t="str">
            <v>-</v>
          </cell>
          <cell r="E104">
            <v>0</v>
          </cell>
          <cell r="G104" t="str">
            <v>-</v>
          </cell>
          <cell r="H104" t="str">
            <v>-</v>
          </cell>
          <cell r="I104" t="str">
            <v>-</v>
          </cell>
        </row>
        <row r="105">
          <cell r="A105">
            <v>0</v>
          </cell>
          <cell r="B105">
            <v>0</v>
          </cell>
          <cell r="C105">
            <v>0</v>
          </cell>
          <cell r="D105">
            <v>0</v>
          </cell>
          <cell r="E105">
            <v>0</v>
          </cell>
          <cell r="G105" t="str">
            <v>-</v>
          </cell>
          <cell r="H105" t="str">
            <v>-</v>
          </cell>
          <cell r="I105" t="str">
            <v>-</v>
          </cell>
        </row>
        <row r="106">
          <cell r="A106">
            <v>0</v>
          </cell>
          <cell r="B106">
            <v>0</v>
          </cell>
          <cell r="C106">
            <v>0</v>
          </cell>
          <cell r="D106">
            <v>0</v>
          </cell>
          <cell r="E106">
            <v>0</v>
          </cell>
          <cell r="G106" t="str">
            <v>-</v>
          </cell>
          <cell r="H106" t="str">
            <v>-</v>
          </cell>
          <cell r="I106" t="str">
            <v>-</v>
          </cell>
        </row>
        <row r="107">
          <cell r="A107" t="str">
            <v>23-1431</v>
          </cell>
          <cell r="B107" t="str">
            <v>корр</v>
          </cell>
          <cell r="C107" t="str">
            <v>внеплан</v>
          </cell>
          <cell r="D107" t="str">
            <v>да</v>
          </cell>
          <cell r="E107" t="str">
            <v>а</v>
          </cell>
          <cell r="G107" t="str">
            <v>1.1.1.3</v>
          </cell>
          <cell r="H107" t="str">
            <v>Строительство ТП 15/0,4 кВ, ЛЭП 15 кВ от ВЛ 15-330 (инв. № 5116188), ЛЭП 0,4 кВ г. Зеленоградск, п. Вишневое</v>
          </cell>
          <cell r="I107" t="str">
            <v>O_23-1431</v>
          </cell>
          <cell r="M107" t="str">
            <v>нд</v>
          </cell>
          <cell r="N107">
            <v>7.5790731999999998</v>
          </cell>
          <cell r="Z107" t="str">
            <v>Выполнение обязательств по договору ТП № 1926/03/23 от 06.06.2023, многоэтажная жилая застройка.</v>
          </cell>
        </row>
        <row r="108">
          <cell r="A108" t="str">
            <v>23-1408</v>
          </cell>
          <cell r="B108">
            <v>0</v>
          </cell>
          <cell r="C108" t="str">
            <v>внеплан</v>
          </cell>
          <cell r="D108" t="str">
            <v>-</v>
          </cell>
          <cell r="E108" t="str">
            <v>а</v>
          </cell>
          <cell r="G108" t="str">
            <v>-</v>
          </cell>
          <cell r="H108" t="str">
            <v>-</v>
          </cell>
          <cell r="I108" t="str">
            <v>-</v>
          </cell>
        </row>
        <row r="109">
          <cell r="A109" t="str">
            <v>23-0259</v>
          </cell>
          <cell r="B109" t="str">
            <v>корр</v>
          </cell>
          <cell r="C109" t="str">
            <v>внеплан</v>
          </cell>
          <cell r="D109" t="str">
            <v>да</v>
          </cell>
          <cell r="E109" t="str">
            <v>а</v>
          </cell>
          <cell r="G109" t="str">
            <v>1.1.1.3</v>
          </cell>
          <cell r="H109" t="str">
            <v>Реконструкция ТП 088-07 в п. Заостровье Зеленоградского района</v>
          </cell>
          <cell r="I109" t="str">
            <v>O_23-0259</v>
          </cell>
          <cell r="M109" t="str">
            <v>нд</v>
          </cell>
          <cell r="N109">
            <v>5.9560969999999998E-2</v>
          </cell>
          <cell r="Z109" t="str">
            <v>Выполнение обязательств по договору ТП №10953/09/22 д/с № 1 от 26.02.2024; Малоэтажная многоквартирная жилая застройка.</v>
          </cell>
        </row>
        <row r="110">
          <cell r="A110" t="str">
            <v>21-0705</v>
          </cell>
          <cell r="B110">
            <v>0</v>
          </cell>
          <cell r="C110" t="str">
            <v>внеплан</v>
          </cell>
          <cell r="D110" t="str">
            <v>-</v>
          </cell>
          <cell r="E110" t="str">
            <v>а</v>
          </cell>
          <cell r="G110" t="str">
            <v>-</v>
          </cell>
          <cell r="H110" t="str">
            <v>-</v>
          </cell>
          <cell r="I110" t="str">
            <v>-</v>
          </cell>
        </row>
        <row r="111">
          <cell r="A111" t="str">
            <v>21-0745</v>
          </cell>
          <cell r="B111">
            <v>0</v>
          </cell>
          <cell r="C111" t="str">
            <v>внеплан</v>
          </cell>
          <cell r="D111" t="str">
            <v>-</v>
          </cell>
          <cell r="E111" t="str">
            <v>а</v>
          </cell>
          <cell r="G111" t="str">
            <v>-</v>
          </cell>
          <cell r="H111" t="str">
            <v>-</v>
          </cell>
          <cell r="I111" t="str">
            <v>-</v>
          </cell>
        </row>
        <row r="112">
          <cell r="A112" t="str">
            <v>23-0247</v>
          </cell>
          <cell r="B112">
            <v>0</v>
          </cell>
          <cell r="C112" t="str">
            <v>внеплан</v>
          </cell>
          <cell r="D112" t="str">
            <v>да</v>
          </cell>
          <cell r="E112" t="str">
            <v>а</v>
          </cell>
          <cell r="G112" t="str">
            <v>1.1.1.3</v>
          </cell>
          <cell r="H112" t="str">
            <v>Строительство ТП 15/0,4 кВ, ЛЭП 15 кВ от ВЛ 15-100 (инв. № 5113702), ЛЭП 0,4 кВ, организация системы учета электроэнергии Балтийское шоссе, 16 км Светловский ГО</v>
          </cell>
          <cell r="I112" t="str">
            <v>O_23-0247</v>
          </cell>
          <cell r="M112" t="str">
            <v>нд</v>
          </cell>
          <cell r="N112">
            <v>0.12060119</v>
          </cell>
          <cell r="Z112" t="str">
            <v>Выполнение обязательств  по договору ТП № 6925/06/22 от 15.08.2022.</v>
          </cell>
        </row>
        <row r="113">
          <cell r="A113" t="str">
            <v>23-1152</v>
          </cell>
          <cell r="B113" t="str">
            <v>корр</v>
          </cell>
          <cell r="C113" t="str">
            <v>внеплан</v>
          </cell>
          <cell r="D113" t="str">
            <v>да</v>
          </cell>
          <cell r="E113" t="str">
            <v>а</v>
          </cell>
          <cell r="G113" t="str">
            <v>1.1.1.3</v>
          </cell>
          <cell r="H113" t="str">
            <v>Строительство 2-х ТП 15/0,4 кВ, ЛЭП 15 кВ от КЛ 15-040 (инв. № 5113977), ЛЭП 15 кВ от КЛ 15-323 (инв. № 5115837), ЛЭП 0,4 кВ г. Светлогорск, п. Отрадное, пр-кт Калининградский</v>
          </cell>
          <cell r="I113" t="str">
            <v>P_23-1152</v>
          </cell>
          <cell r="M113" t="str">
            <v>нд</v>
          </cell>
          <cell r="N113">
            <v>0</v>
          </cell>
          <cell r="Z113" t="str">
            <v>Выполнение обязательств  по договору ТП от 03.05.2023 № 2428/04/23, от 24.11.2023 № 7792/09/23, № 7793/09/23, 7796/09/23, № 7798/09/23.</v>
          </cell>
        </row>
        <row r="114">
          <cell r="A114" t="str">
            <v>21-1806</v>
          </cell>
          <cell r="B114" t="str">
            <v>есть</v>
          </cell>
          <cell r="C114" t="str">
            <v>план</v>
          </cell>
          <cell r="D114" t="str">
            <v>да</v>
          </cell>
          <cell r="E114" t="str">
            <v>а</v>
          </cell>
          <cell r="G114" t="str">
            <v>1.1.1.3</v>
          </cell>
          <cell r="H114" t="str">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ell>
          <cell r="I114" t="str">
            <v>N_21-1806</v>
          </cell>
          <cell r="M114">
            <v>0</v>
          </cell>
          <cell r="N114">
            <v>30.2563</v>
          </cell>
          <cell r="Z114" t="str">
            <v>Оплата кредиторской задолженности за выполненные работы.</v>
          </cell>
        </row>
        <row r="115">
          <cell r="A115">
            <v>0</v>
          </cell>
          <cell r="B115">
            <v>0</v>
          </cell>
          <cell r="C115">
            <v>0</v>
          </cell>
          <cell r="D115">
            <v>0</v>
          </cell>
          <cell r="E115">
            <v>0</v>
          </cell>
          <cell r="G115" t="str">
            <v>-</v>
          </cell>
          <cell r="H115" t="str">
            <v>-</v>
          </cell>
          <cell r="I115" t="str">
            <v>-</v>
          </cell>
        </row>
        <row r="116">
          <cell r="A116" t="str">
            <v>23-0334</v>
          </cell>
          <cell r="B116">
            <v>0</v>
          </cell>
          <cell r="C116" t="str">
            <v>внеплан</v>
          </cell>
          <cell r="D116" t="str">
            <v>-</v>
          </cell>
          <cell r="E116" t="str">
            <v>а</v>
          </cell>
          <cell r="G116" t="str">
            <v>-</v>
          </cell>
          <cell r="H116" t="str">
            <v>-</v>
          </cell>
          <cell r="I116" t="str">
            <v>-</v>
          </cell>
        </row>
        <row r="117">
          <cell r="A117" t="str">
            <v>23-1404</v>
          </cell>
          <cell r="B117">
            <v>0</v>
          </cell>
          <cell r="C117" t="str">
            <v>внеплан</v>
          </cell>
          <cell r="D117" t="str">
            <v>-</v>
          </cell>
          <cell r="E117" t="str">
            <v>А.</v>
          </cell>
          <cell r="G117" t="str">
            <v>-</v>
          </cell>
          <cell r="H117" t="str">
            <v>-</v>
          </cell>
          <cell r="I117" t="str">
            <v>-</v>
          </cell>
        </row>
        <row r="118">
          <cell r="A118">
            <v>0</v>
          </cell>
          <cell r="B118">
            <v>0</v>
          </cell>
          <cell r="C118">
            <v>0</v>
          </cell>
          <cell r="D118">
            <v>0</v>
          </cell>
          <cell r="E118">
            <v>0</v>
          </cell>
          <cell r="G118" t="str">
            <v>-</v>
          </cell>
          <cell r="H118" t="str">
            <v>-</v>
          </cell>
          <cell r="I118" t="str">
            <v>-</v>
          </cell>
        </row>
        <row r="119">
          <cell r="A119" t="str">
            <v>23-1163</v>
          </cell>
          <cell r="B119" t="str">
            <v>корр</v>
          </cell>
          <cell r="C119" t="str">
            <v>внеплан</v>
          </cell>
          <cell r="D119" t="str">
            <v>да</v>
          </cell>
          <cell r="E119" t="str">
            <v>а</v>
          </cell>
          <cell r="G119" t="str">
            <v>1.1.1.3</v>
          </cell>
          <cell r="H119" t="str">
            <v>Строительство КЛ-0,4 кВ от КТП 10/0,4 кВ (новой) (по ТЗ № Г/ОКС/17036/2021), организация системы учета электроэнергии по ул. А. Невского в г. Калининграде</v>
          </cell>
          <cell r="I119" t="str">
            <v>O_23-1163</v>
          </cell>
          <cell r="M119" t="str">
            <v>нд</v>
          </cell>
          <cell r="N119">
            <v>2.3784680900000001</v>
          </cell>
          <cell r="Z119" t="str">
            <v>Выполнение обязательств по договору ТП №12629/12/21 от 18.01.2022; многоэтажная жилая застройка.</v>
          </cell>
        </row>
        <row r="120">
          <cell r="A120" t="str">
            <v>23-0338</v>
          </cell>
          <cell r="B120">
            <v>0</v>
          </cell>
          <cell r="C120" t="str">
            <v>внеплан</v>
          </cell>
          <cell r="D120" t="str">
            <v>-</v>
          </cell>
          <cell r="E120" t="str">
            <v>а</v>
          </cell>
          <cell r="G120" t="str">
            <v>-</v>
          </cell>
          <cell r="H120" t="str">
            <v>-</v>
          </cell>
          <cell r="I120" t="str">
            <v>-</v>
          </cell>
        </row>
        <row r="121">
          <cell r="A121" t="str">
            <v>23-0343</v>
          </cell>
          <cell r="B121">
            <v>0</v>
          </cell>
          <cell r="C121" t="str">
            <v>внеплан</v>
          </cell>
          <cell r="D121" t="str">
            <v>-</v>
          </cell>
          <cell r="E121" t="str">
            <v>а</v>
          </cell>
          <cell r="G121" t="str">
            <v>-</v>
          </cell>
          <cell r="H121" t="str">
            <v>-</v>
          </cell>
          <cell r="I121" t="str">
            <v>-</v>
          </cell>
        </row>
        <row r="122">
          <cell r="A122" t="str">
            <v>23-1041</v>
          </cell>
          <cell r="B122">
            <v>0</v>
          </cell>
          <cell r="C122" t="str">
            <v>внеплан</v>
          </cell>
          <cell r="D122" t="str">
            <v>да</v>
          </cell>
          <cell r="E122" t="str">
            <v>а</v>
          </cell>
          <cell r="G122" t="str">
            <v>1.1.1.3</v>
          </cell>
          <cell r="H122" t="str">
            <v>Строительство ЛЭП 0,4 кВ от ТП 326-02, организация системы учета электроэнергии г. Зеленоградск, ул. Тургенева</v>
          </cell>
          <cell r="I122" t="str">
            <v>O_23-1041</v>
          </cell>
          <cell r="M122" t="str">
            <v>нд</v>
          </cell>
          <cell r="N122">
            <v>1.235E-5</v>
          </cell>
          <cell r="Z122" t="str">
            <v>Выполнение обязательств  по договору ТП №2501/04/23 от 19.04.2023. Автостоянка, здания автостоянки.</v>
          </cell>
        </row>
        <row r="123">
          <cell r="A123">
            <v>0</v>
          </cell>
          <cell r="B123">
            <v>0</v>
          </cell>
          <cell r="C123">
            <v>0</v>
          </cell>
          <cell r="D123">
            <v>0</v>
          </cell>
          <cell r="E123">
            <v>0</v>
          </cell>
          <cell r="G123" t="str">
            <v>-</v>
          </cell>
          <cell r="H123" t="str">
            <v>-</v>
          </cell>
          <cell r="I123" t="str">
            <v>-</v>
          </cell>
        </row>
        <row r="124">
          <cell r="A124" t="str">
            <v>21-1307</v>
          </cell>
          <cell r="B124" t="str">
            <v>корр</v>
          </cell>
          <cell r="C124" t="str">
            <v>внеплан</v>
          </cell>
          <cell r="D124" t="str">
            <v>да</v>
          </cell>
          <cell r="E124" t="str">
            <v>а</v>
          </cell>
          <cell r="G124" t="str">
            <v>1.1.1.3</v>
          </cell>
          <cell r="H124" t="str">
            <v>Строительство ЛЭП 0,4 кВ от ТП 353-01, организация системы учета электроэнергии в г. Калининграде, ул. Каблукова</v>
          </cell>
          <cell r="I124" t="str">
            <v>N_21-1307</v>
          </cell>
          <cell r="M124" t="str">
            <v>нд</v>
          </cell>
          <cell r="N124">
            <v>0</v>
          </cell>
          <cell r="Z124" t="str">
            <v>Выполнение обязательств по договору ТП 2796/04/21 от 26.05.2021, многоквартирный жилой дом.</v>
          </cell>
        </row>
        <row r="125">
          <cell r="A125" t="str">
            <v>21-1174</v>
          </cell>
          <cell r="B125">
            <v>0</v>
          </cell>
          <cell r="C125" t="str">
            <v>внеплан</v>
          </cell>
          <cell r="D125" t="str">
            <v>-</v>
          </cell>
          <cell r="E125" t="str">
            <v>а</v>
          </cell>
          <cell r="G125" t="str">
            <v>-</v>
          </cell>
          <cell r="H125" t="str">
            <v>-</v>
          </cell>
          <cell r="I125" t="str">
            <v>-</v>
          </cell>
        </row>
        <row r="126">
          <cell r="A126">
            <v>0</v>
          </cell>
          <cell r="B126">
            <v>0</v>
          </cell>
          <cell r="C126">
            <v>0</v>
          </cell>
          <cell r="D126">
            <v>0</v>
          </cell>
          <cell r="E126">
            <v>0</v>
          </cell>
          <cell r="G126" t="str">
            <v>-</v>
          </cell>
          <cell r="H126" t="str">
            <v>-</v>
          </cell>
          <cell r="I126" t="str">
            <v>-</v>
          </cell>
        </row>
        <row r="127">
          <cell r="A127" t="str">
            <v>21-1883</v>
          </cell>
          <cell r="B127">
            <v>0</v>
          </cell>
          <cell r="C127" t="str">
            <v>внеплан</v>
          </cell>
          <cell r="D127" t="str">
            <v>да</v>
          </cell>
          <cell r="E127" t="str">
            <v>а</v>
          </cell>
          <cell r="G127" t="str">
            <v>1.1.1.3</v>
          </cell>
          <cell r="H127" t="str">
            <v xml:space="preserve">Строительство ЛЭП-1 кВ от ТП-688, реконструкция ТП-688 (инв.№ 5460252), организация систем учета электроэнергии по ул. Псковской в г. Калининграде </v>
          </cell>
          <cell r="I127" t="str">
            <v>O_21-1883</v>
          </cell>
          <cell r="M127" t="str">
            <v>нд</v>
          </cell>
          <cell r="N127">
            <v>0</v>
          </cell>
          <cell r="Z127" t="str">
            <v xml:space="preserve">Выполнение обязательств по договору ТП №9829/10/21 д/с №1 от 30.03.2022, многоквартирный жилой дом. </v>
          </cell>
        </row>
        <row r="128">
          <cell r="A128">
            <v>0</v>
          </cell>
          <cell r="B128">
            <v>0</v>
          </cell>
          <cell r="C128">
            <v>0</v>
          </cell>
          <cell r="D128">
            <v>0</v>
          </cell>
          <cell r="E128">
            <v>0</v>
          </cell>
          <cell r="G128" t="str">
            <v>-</v>
          </cell>
          <cell r="H128" t="str">
            <v>-</v>
          </cell>
          <cell r="I128" t="str">
            <v>-</v>
          </cell>
        </row>
        <row r="129">
          <cell r="A129">
            <v>0</v>
          </cell>
          <cell r="B129">
            <v>0</v>
          </cell>
          <cell r="C129">
            <v>0</v>
          </cell>
          <cell r="D129">
            <v>0</v>
          </cell>
          <cell r="E129">
            <v>0</v>
          </cell>
          <cell r="G129" t="str">
            <v>-</v>
          </cell>
          <cell r="H129" t="str">
            <v>-</v>
          </cell>
          <cell r="I129" t="str">
            <v>-</v>
          </cell>
        </row>
        <row r="130">
          <cell r="A130" t="str">
            <v>23-0517</v>
          </cell>
          <cell r="B130">
            <v>0</v>
          </cell>
          <cell r="C130" t="str">
            <v>внеплан</v>
          </cell>
          <cell r="D130" t="str">
            <v>-</v>
          </cell>
          <cell r="E130" t="str">
            <v>А.</v>
          </cell>
          <cell r="G130" t="str">
            <v>-</v>
          </cell>
          <cell r="H130" t="str">
            <v>-</v>
          </cell>
          <cell r="I130" t="str">
            <v>-</v>
          </cell>
        </row>
        <row r="131">
          <cell r="A131" t="str">
            <v>23-1164</v>
          </cell>
          <cell r="B131" t="str">
            <v>корр</v>
          </cell>
          <cell r="C131" t="str">
            <v>внеплан</v>
          </cell>
          <cell r="D131" t="str">
            <v>да</v>
          </cell>
          <cell r="E131" t="str">
            <v>а</v>
          </cell>
          <cell r="G131" t="str">
            <v>1.1.1.3</v>
          </cell>
          <cell r="H131" t="str">
            <v>Строительство ТП 15/0,4 кВ, ЛЭП 15 кВ от ВЛ 15-094 (инв. № 5113709), организация системы учета электроэнергии г. Светлый, ул. Харьковская</v>
          </cell>
          <cell r="I131" t="str">
            <v>O_23-1164</v>
          </cell>
          <cell r="M131" t="str">
            <v>нд</v>
          </cell>
          <cell r="N131">
            <v>10.54398677</v>
          </cell>
          <cell r="Z131" t="str">
            <v>Выполнение обязательств по договору ТП №3383/05/23 от 15.05.2023; физкультурно-оздоровительный комплекс с бассейном.</v>
          </cell>
        </row>
        <row r="132">
          <cell r="A132">
            <v>0</v>
          </cell>
          <cell r="B132">
            <v>0</v>
          </cell>
          <cell r="C132">
            <v>0</v>
          </cell>
          <cell r="D132">
            <v>0</v>
          </cell>
          <cell r="E132">
            <v>0</v>
          </cell>
          <cell r="G132" t="str">
            <v>-</v>
          </cell>
          <cell r="H132" t="str">
            <v>-</v>
          </cell>
          <cell r="I132" t="str">
            <v>-</v>
          </cell>
        </row>
        <row r="133">
          <cell r="A133">
            <v>0</v>
          </cell>
          <cell r="B133">
            <v>0</v>
          </cell>
          <cell r="C133">
            <v>0</v>
          </cell>
          <cell r="D133">
            <v>0</v>
          </cell>
          <cell r="E133">
            <v>0</v>
          </cell>
          <cell r="G133" t="str">
            <v>-</v>
          </cell>
          <cell r="H133" t="str">
            <v>-</v>
          </cell>
          <cell r="I133" t="str">
            <v>-</v>
          </cell>
        </row>
        <row r="134">
          <cell r="A134">
            <v>0</v>
          </cell>
          <cell r="B134">
            <v>0</v>
          </cell>
          <cell r="C134">
            <v>0</v>
          </cell>
          <cell r="D134">
            <v>0</v>
          </cell>
          <cell r="E134">
            <v>0</v>
          </cell>
          <cell r="G134" t="str">
            <v>-</v>
          </cell>
          <cell r="H134" t="str">
            <v>-</v>
          </cell>
          <cell r="I134" t="str">
            <v>-</v>
          </cell>
        </row>
        <row r="135">
          <cell r="A135">
            <v>0</v>
          </cell>
          <cell r="B135">
            <v>0</v>
          </cell>
          <cell r="C135">
            <v>0</v>
          </cell>
          <cell r="D135">
            <v>0</v>
          </cell>
          <cell r="E135">
            <v>0</v>
          </cell>
          <cell r="G135" t="str">
            <v>-</v>
          </cell>
          <cell r="H135" t="str">
            <v>-</v>
          </cell>
          <cell r="I135" t="str">
            <v>-</v>
          </cell>
        </row>
        <row r="136">
          <cell r="A136" t="str">
            <v>21-0235</v>
          </cell>
          <cell r="B136">
            <v>0</v>
          </cell>
          <cell r="C136" t="str">
            <v>внеплан</v>
          </cell>
          <cell r="D136" t="str">
            <v>-</v>
          </cell>
          <cell r="E136" t="str">
            <v>А.</v>
          </cell>
          <cell r="G136" t="str">
            <v>-</v>
          </cell>
          <cell r="H136" t="str">
            <v>-</v>
          </cell>
          <cell r="I136" t="str">
            <v>-</v>
          </cell>
        </row>
        <row r="137">
          <cell r="A137" t="str">
            <v>22-1112</v>
          </cell>
          <cell r="B137">
            <v>0</v>
          </cell>
          <cell r="C137" t="str">
            <v>внеплан</v>
          </cell>
          <cell r="D137" t="str">
            <v>да</v>
          </cell>
          <cell r="E137" t="str">
            <v>А.</v>
          </cell>
          <cell r="G137" t="str">
            <v>1.1.1.3</v>
          </cell>
          <cell r="H137" t="str">
            <v>Строительство ТП 15/0,4 кВ, 2-х участков ЛЭП 15 кВ от ПС 110/15 кВ "Индустриальная" до ТП новая в г. Черняховске</v>
          </cell>
          <cell r="I137" t="str">
            <v>N_22-1112</v>
          </cell>
          <cell r="M137" t="str">
            <v>нд</v>
          </cell>
          <cell r="N137">
            <v>0</v>
          </cell>
          <cell r="Z137" t="str">
            <v>Выполнение обязательств по договору ТП №1570/04/20 от 08.05.2020, д/с № 2 от 12.07.2023; Физкультурно-оздоровительный комплекс (ФОК).</v>
          </cell>
        </row>
        <row r="138">
          <cell r="A138">
            <v>0</v>
          </cell>
          <cell r="B138">
            <v>0</v>
          </cell>
          <cell r="C138">
            <v>0</v>
          </cell>
          <cell r="D138">
            <v>0</v>
          </cell>
          <cell r="E138">
            <v>0</v>
          </cell>
          <cell r="G138" t="str">
            <v>-</v>
          </cell>
          <cell r="H138" t="str">
            <v>-</v>
          </cell>
          <cell r="I138" t="str">
            <v>-</v>
          </cell>
        </row>
        <row r="139">
          <cell r="A139">
            <v>0</v>
          </cell>
          <cell r="B139">
            <v>0</v>
          </cell>
          <cell r="C139">
            <v>0</v>
          </cell>
          <cell r="D139">
            <v>0</v>
          </cell>
          <cell r="E139">
            <v>0</v>
          </cell>
          <cell r="G139" t="str">
            <v>-</v>
          </cell>
          <cell r="H139" t="str">
            <v>-</v>
          </cell>
          <cell r="I139" t="str">
            <v>-</v>
          </cell>
        </row>
        <row r="140">
          <cell r="A140">
            <v>0</v>
          </cell>
          <cell r="B140">
            <v>0</v>
          </cell>
          <cell r="C140">
            <v>0</v>
          </cell>
          <cell r="D140">
            <v>0</v>
          </cell>
          <cell r="E140">
            <v>0</v>
          </cell>
          <cell r="G140" t="str">
            <v>-</v>
          </cell>
          <cell r="H140" t="str">
            <v>-</v>
          </cell>
          <cell r="I140" t="str">
            <v>-</v>
          </cell>
        </row>
        <row r="141">
          <cell r="A141">
            <v>0</v>
          </cell>
          <cell r="B141">
            <v>0</v>
          </cell>
          <cell r="C141">
            <v>0</v>
          </cell>
          <cell r="D141">
            <v>0</v>
          </cell>
          <cell r="E141">
            <v>0</v>
          </cell>
          <cell r="G141" t="str">
            <v>-</v>
          </cell>
          <cell r="H141" t="str">
            <v>-</v>
          </cell>
          <cell r="I141" t="str">
            <v>-</v>
          </cell>
        </row>
        <row r="142">
          <cell r="A142" t="str">
            <v>21-0947</v>
          </cell>
          <cell r="B142" t="str">
            <v>корр</v>
          </cell>
          <cell r="C142" t="str">
            <v>внеплан</v>
          </cell>
          <cell r="D142" t="str">
            <v>да</v>
          </cell>
          <cell r="E142" t="str">
            <v>а</v>
          </cell>
          <cell r="G142" t="str">
            <v>1.1.1.3</v>
          </cell>
          <cell r="H142" t="str">
            <v>Строительство ТП 15/0,4 кВ, 2-х ЛЭП 15 кВ от ЗРУ 15 кВ ПС 110 кВ О-10, ЛЭП 0,4 кВ, организация системы учета электроэнергии в г. Зеленоградске, п. Вишневое</v>
          </cell>
          <cell r="I142" t="str">
            <v>N_21-0947</v>
          </cell>
          <cell r="M142" t="str">
            <v>нд</v>
          </cell>
          <cell r="N142">
            <v>0.77398537999999995</v>
          </cell>
          <cell r="Z142" t="str">
            <v>Выполнение обязательств по договору ТП №7788/12/20 от 01.02.2021, №2020/03/22 от 28.03.2022; многоквартирные жилые дома.</v>
          </cell>
        </row>
        <row r="143">
          <cell r="A143">
            <v>0</v>
          </cell>
          <cell r="B143">
            <v>0</v>
          </cell>
          <cell r="C143">
            <v>0</v>
          </cell>
          <cell r="D143">
            <v>0</v>
          </cell>
          <cell r="E143">
            <v>0</v>
          </cell>
          <cell r="G143" t="str">
            <v>-</v>
          </cell>
          <cell r="H143" t="str">
            <v>-</v>
          </cell>
          <cell r="I143" t="str">
            <v>-</v>
          </cell>
        </row>
        <row r="144">
          <cell r="A144" t="str">
            <v>22-0339</v>
          </cell>
          <cell r="B144">
            <v>0</v>
          </cell>
          <cell r="C144" t="str">
            <v>внеплан</v>
          </cell>
          <cell r="D144" t="str">
            <v>-</v>
          </cell>
          <cell r="E144" t="str">
            <v>А.</v>
          </cell>
          <cell r="G144" t="str">
            <v>-</v>
          </cell>
          <cell r="H144" t="str">
            <v>-</v>
          </cell>
          <cell r="I144" t="str">
            <v>-</v>
          </cell>
        </row>
        <row r="145">
          <cell r="A145" t="str">
            <v>22-0575</v>
          </cell>
          <cell r="B145">
            <v>0</v>
          </cell>
          <cell r="C145" t="str">
            <v>внеплан</v>
          </cell>
          <cell r="D145" t="str">
            <v>да</v>
          </cell>
          <cell r="E145" t="str">
            <v>А.</v>
          </cell>
          <cell r="G145" t="str">
            <v>1.1.1.3</v>
          </cell>
          <cell r="H145" t="str">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ell>
          <cell r="I145" t="str">
            <v>N_22-0575</v>
          </cell>
          <cell r="M145" t="str">
            <v>нд</v>
          </cell>
          <cell r="N145">
            <v>3.9600000000000003E-2</v>
          </cell>
          <cell r="Z145" t="str">
            <v>Выполнение обязательств по договору ТП №912/02/20 от 06.05.2020, д/с № 2 от 24.11.2021; многоквартирные жилые дома.</v>
          </cell>
        </row>
        <row r="146">
          <cell r="A146" t="str">
            <v>23-0139</v>
          </cell>
          <cell r="B146">
            <v>0</v>
          </cell>
          <cell r="C146" t="str">
            <v>внеплан</v>
          </cell>
          <cell r="D146" t="str">
            <v>-</v>
          </cell>
          <cell r="E146" t="str">
            <v>а</v>
          </cell>
          <cell r="G146" t="str">
            <v>-</v>
          </cell>
          <cell r="H146" t="str">
            <v>-</v>
          </cell>
          <cell r="I146" t="str">
            <v>-</v>
          </cell>
        </row>
        <row r="147">
          <cell r="A147" t="str">
            <v>23-1407</v>
          </cell>
          <cell r="B147">
            <v>0</v>
          </cell>
          <cell r="C147" t="str">
            <v>внеплан</v>
          </cell>
          <cell r="D147" t="str">
            <v>да</v>
          </cell>
          <cell r="E147" t="str">
            <v>А.</v>
          </cell>
          <cell r="G147" t="str">
            <v>1.1.1.3</v>
          </cell>
          <cell r="H147" t="str">
            <v>Строительство ТП 15/0,4 кВ, ЛЭП 15 кВ от РУ 15 кВ ТП 047-54, ЛЭП 15 кВ от ВЛ 15-262 (инв. № 5115651), организация системы учета электроэнергии в п. Большое Исаково, ул. А. Бариновой Гурьевского района</v>
          </cell>
          <cell r="I147" t="str">
            <v>O_23-1407</v>
          </cell>
          <cell r="M147" t="str">
            <v>нд</v>
          </cell>
          <cell r="N147">
            <v>1.5972340899999999</v>
          </cell>
          <cell r="Z147" t="str">
            <v>Выполнение обязательств по договору ТП № 2395/03/23 от 22.06.2023. Строительство нового корпуса общеобразовательной «Школы будущего» по ул. Анны Бариновой, д.1, пос. Большое Исаково, Гурьевского МО.</v>
          </cell>
        </row>
        <row r="148">
          <cell r="A148" t="str">
            <v>23-0194</v>
          </cell>
          <cell r="B148" t="str">
            <v>корр</v>
          </cell>
          <cell r="C148" t="str">
            <v>внеплан</v>
          </cell>
          <cell r="D148" t="str">
            <v>да</v>
          </cell>
          <cell r="E148" t="str">
            <v>а</v>
          </cell>
          <cell r="G148" t="str">
            <v>1.1.1.3</v>
          </cell>
          <cell r="H148" t="str">
            <v>Строительство КТП 10/0,4 кВ, КЛ-10 кВ, КЛ-0,4 кВ по ул. Cогласия - ул. И. Сусанина в г. Калининграде</v>
          </cell>
          <cell r="I148" t="str">
            <v>Р_23-0194</v>
          </cell>
          <cell r="M148" t="str">
            <v>нд</v>
          </cell>
          <cell r="N148">
            <v>0</v>
          </cell>
          <cell r="Z148" t="str">
            <v>Выполнение обязательств по договору ТП от 17.11.2022 № 12095/10/22, № 12096/10/22</v>
          </cell>
        </row>
        <row r="149">
          <cell r="A149" t="str">
            <v>23-1688</v>
          </cell>
          <cell r="B149" t="str">
            <v>корр</v>
          </cell>
          <cell r="C149" t="str">
            <v>внеплан</v>
          </cell>
          <cell r="D149" t="str">
            <v>да</v>
          </cell>
          <cell r="E149" t="str">
            <v>а</v>
          </cell>
          <cell r="G149" t="str">
            <v>1.1.1.3</v>
          </cell>
          <cell r="H149" t="str">
            <v>Строительство 2-х ТП-10/0,4 кВ, ЛЭП-10 кВ, организация систем учета электроэнергии по ул. Портовой и Правой наб. в г. Калининграде</v>
          </cell>
          <cell r="I149" t="str">
            <v>O_23-1688</v>
          </cell>
          <cell r="M149" t="str">
            <v>нд</v>
          </cell>
          <cell r="N149">
            <v>0.94518389999999997</v>
          </cell>
          <cell r="Z149" t="str">
            <v>Выполнение обязательств по договору ТП № 11359/10/22 от 23.08.2023.Э ПУ ж.д. моста через реку Преголь.</v>
          </cell>
        </row>
        <row r="150">
          <cell r="A150" t="str">
            <v>23-0858</v>
          </cell>
          <cell r="B150">
            <v>0</v>
          </cell>
          <cell r="C150" t="str">
            <v>внеплан</v>
          </cell>
          <cell r="D150" t="str">
            <v>-</v>
          </cell>
          <cell r="E150" t="str">
            <v>а</v>
          </cell>
          <cell r="G150" t="str">
            <v>-</v>
          </cell>
          <cell r="H150" t="str">
            <v>-</v>
          </cell>
          <cell r="I150" t="str">
            <v>-</v>
          </cell>
        </row>
        <row r="151">
          <cell r="A151" t="str">
            <v>23-0275</v>
          </cell>
          <cell r="B151" t="str">
            <v>корр</v>
          </cell>
          <cell r="C151" t="str">
            <v>внеплан</v>
          </cell>
          <cell r="D151" t="str">
            <v>да</v>
          </cell>
          <cell r="E151" t="str">
            <v>а</v>
          </cell>
          <cell r="G151" t="str">
            <v>1.1.1.3</v>
          </cell>
          <cell r="H151" t="str">
            <v>Строительство ТП 15/0,4 кВ, ЛЭП 15 кВ от ВЛ 15-131 (инв. № 5114006), ЛЭП 0,4 кВ, организация системы учета электроэнергии в г. Светлогорске, ул. Новая</v>
          </cell>
          <cell r="I151" t="str">
            <v>O_23-0275</v>
          </cell>
          <cell r="M151" t="str">
            <v>нд</v>
          </cell>
          <cell r="N151">
            <v>11.390480289999999</v>
          </cell>
          <cell r="Z151" t="str">
            <v>Выполнение обязательств по договору ТП № 13214/12/22 от 12.12.2022. Реконструкция МАОУ СОШ № 1 в городе Светлогорске, Калининградской области.</v>
          </cell>
        </row>
        <row r="152">
          <cell r="A152" t="str">
            <v>23-0473</v>
          </cell>
          <cell r="B152" t="str">
            <v>корр</v>
          </cell>
          <cell r="C152" t="str">
            <v>внеплан</v>
          </cell>
          <cell r="D152" t="str">
            <v>да</v>
          </cell>
          <cell r="E152" t="str">
            <v>а</v>
          </cell>
          <cell r="G152" t="str">
            <v>1.1.1.3</v>
          </cell>
          <cell r="H152" t="str">
            <v>Строительство ЛЭП 0,4 кВ (ТП 122), с установкой СП 0,4 кВ (нового), дооборудование ТП 122 (инв.№ 5048208), организация систем учета электроэнергии по ул. Полевой в г. Немане</v>
          </cell>
          <cell r="I152" t="str">
            <v>Р_23-0473</v>
          </cell>
          <cell r="M152" t="str">
            <v>нд</v>
          </cell>
          <cell r="N152">
            <v>0</v>
          </cell>
          <cell r="Z152" t="str">
            <v>Выполнение обязательств по договору ТП от 29.08.2022 № 7520/07/22</v>
          </cell>
        </row>
        <row r="153">
          <cell r="A153" t="str">
            <v>21-0994</v>
          </cell>
          <cell r="B153">
            <v>0</v>
          </cell>
          <cell r="C153" t="str">
            <v>внеплан</v>
          </cell>
          <cell r="D153" t="str">
            <v>-</v>
          </cell>
          <cell r="E153" t="str">
            <v>а</v>
          </cell>
          <cell r="G153" t="str">
            <v>-</v>
          </cell>
          <cell r="H153" t="str">
            <v>-</v>
          </cell>
          <cell r="I153" t="str">
            <v>-</v>
          </cell>
        </row>
        <row r="154">
          <cell r="A154" t="str">
            <v>23-1278</v>
          </cell>
          <cell r="B154">
            <v>0</v>
          </cell>
          <cell r="C154" t="str">
            <v>внеплан</v>
          </cell>
          <cell r="D154" t="str">
            <v>да</v>
          </cell>
          <cell r="E154" t="str">
            <v>а</v>
          </cell>
          <cell r="G154" t="str">
            <v>1.1.1.3</v>
          </cell>
          <cell r="H154" t="str">
            <v>Строительство ЛЭП 0,4 кВ от ТП 054-04 (инв. № 5116142), организация системы учета электроэнергии г. Зеленоградск, ул. Володарского</v>
          </cell>
          <cell r="I154" t="str">
            <v>O_23-1278</v>
          </cell>
          <cell r="M154" t="str">
            <v>нд</v>
          </cell>
          <cell r="N154">
            <v>1.7143799999999999E-3</v>
          </cell>
          <cell r="Z154" t="str">
            <v>Выполнение обязательств  по договору ТП №3407/05/23 от 18.05.2023; Объект торговли (магазин, торговый центр).</v>
          </cell>
        </row>
        <row r="155">
          <cell r="A155" t="str">
            <v>23-1913</v>
          </cell>
          <cell r="B155" t="str">
            <v>корр</v>
          </cell>
          <cell r="C155" t="str">
            <v>внеплан</v>
          </cell>
          <cell r="D155" t="str">
            <v>да</v>
          </cell>
          <cell r="E155" t="str">
            <v>а</v>
          </cell>
          <cell r="G155" t="str">
            <v>1.1.1.3</v>
          </cell>
          <cell r="H155" t="str">
            <v>Строительство ТП 15/0,4 кВ,  ЛЭП 15 кВ от ВЛ 15-324 до ТП новой, организация системы учёта электроэнергии в Краснознаменском р-не</v>
          </cell>
          <cell r="I155" t="str">
            <v>O_23-1913</v>
          </cell>
          <cell r="M155" t="str">
            <v>нд</v>
          </cell>
          <cell r="N155">
            <v>7.129597E-2</v>
          </cell>
          <cell r="Z155" t="str">
            <v>Выполнение обязательств  по договору ТП №8662/10/23 от 15.11.2023; Объект сельскохозяйственного производства.</v>
          </cell>
        </row>
        <row r="156">
          <cell r="A156">
            <v>0</v>
          </cell>
          <cell r="B156">
            <v>0</v>
          </cell>
          <cell r="C156">
            <v>0</v>
          </cell>
          <cell r="D156" t="str">
            <v>-</v>
          </cell>
          <cell r="E156">
            <v>0</v>
          </cell>
          <cell r="G156" t="str">
            <v>-</v>
          </cell>
          <cell r="H156" t="str">
            <v>-</v>
          </cell>
          <cell r="I156" t="str">
            <v>-</v>
          </cell>
        </row>
        <row r="157">
          <cell r="A157">
            <v>0</v>
          </cell>
          <cell r="B157">
            <v>0</v>
          </cell>
          <cell r="C157">
            <v>0</v>
          </cell>
          <cell r="D157" t="str">
            <v>-</v>
          </cell>
          <cell r="E157">
            <v>0</v>
          </cell>
          <cell r="G157" t="str">
            <v>-</v>
          </cell>
          <cell r="H157" t="str">
            <v>-</v>
          </cell>
          <cell r="I157" t="str">
            <v>-</v>
          </cell>
        </row>
        <row r="158">
          <cell r="A158">
            <v>0</v>
          </cell>
          <cell r="B158">
            <v>0</v>
          </cell>
          <cell r="C158">
            <v>0</v>
          </cell>
          <cell r="D158" t="str">
            <v>-</v>
          </cell>
          <cell r="E158">
            <v>0</v>
          </cell>
          <cell r="G158" t="str">
            <v>-</v>
          </cell>
          <cell r="H158" t="str">
            <v>-</v>
          </cell>
          <cell r="I158" t="str">
            <v>-</v>
          </cell>
        </row>
        <row r="159">
          <cell r="A159">
            <v>0</v>
          </cell>
          <cell r="B159">
            <v>0</v>
          </cell>
          <cell r="C159">
            <v>0</v>
          </cell>
          <cell r="D159" t="str">
            <v>-</v>
          </cell>
          <cell r="E159">
            <v>0</v>
          </cell>
          <cell r="G159" t="str">
            <v>-</v>
          </cell>
          <cell r="H159" t="str">
            <v>-</v>
          </cell>
          <cell r="I159" t="str">
            <v>-</v>
          </cell>
        </row>
        <row r="160">
          <cell r="A160">
            <v>0</v>
          </cell>
          <cell r="B160">
            <v>0</v>
          </cell>
          <cell r="C160">
            <v>0</v>
          </cell>
          <cell r="D160" t="str">
            <v>-</v>
          </cell>
          <cell r="E160">
            <v>0</v>
          </cell>
          <cell r="G160" t="str">
            <v>-</v>
          </cell>
          <cell r="H160" t="str">
            <v>-</v>
          </cell>
          <cell r="I160" t="str">
            <v>-</v>
          </cell>
        </row>
        <row r="161">
          <cell r="A161">
            <v>0</v>
          </cell>
          <cell r="B161">
            <v>0</v>
          </cell>
          <cell r="C161">
            <v>0</v>
          </cell>
          <cell r="D161" t="str">
            <v>-</v>
          </cell>
          <cell r="E161">
            <v>0</v>
          </cell>
          <cell r="G161" t="str">
            <v>-</v>
          </cell>
          <cell r="H161" t="str">
            <v>-</v>
          </cell>
          <cell r="I161" t="str">
            <v>-</v>
          </cell>
        </row>
        <row r="162">
          <cell r="A162">
            <v>0</v>
          </cell>
          <cell r="B162">
            <v>0</v>
          </cell>
          <cell r="C162">
            <v>0</v>
          </cell>
          <cell r="D162" t="str">
            <v>-</v>
          </cell>
          <cell r="E162">
            <v>0</v>
          </cell>
          <cell r="G162" t="str">
            <v>-</v>
          </cell>
          <cell r="H162" t="str">
            <v>-</v>
          </cell>
          <cell r="I162" t="str">
            <v>-</v>
          </cell>
        </row>
        <row r="163">
          <cell r="A163">
            <v>0</v>
          </cell>
          <cell r="B163">
            <v>0</v>
          </cell>
          <cell r="C163">
            <v>0</v>
          </cell>
          <cell r="D163" t="str">
            <v>-</v>
          </cell>
          <cell r="E163">
            <v>0</v>
          </cell>
          <cell r="G163" t="str">
            <v>-</v>
          </cell>
          <cell r="H163" t="str">
            <v>-</v>
          </cell>
          <cell r="I163" t="str">
            <v>-</v>
          </cell>
        </row>
        <row r="164">
          <cell r="A164">
            <v>0</v>
          </cell>
          <cell r="B164">
            <v>0</v>
          </cell>
          <cell r="C164">
            <v>0</v>
          </cell>
          <cell r="D164" t="str">
            <v>-</v>
          </cell>
          <cell r="E164">
            <v>0</v>
          </cell>
          <cell r="G164" t="str">
            <v>-</v>
          </cell>
          <cell r="H164" t="str">
            <v>-</v>
          </cell>
          <cell r="I164" t="str">
            <v>-</v>
          </cell>
        </row>
        <row r="165">
          <cell r="G165" t="str">
            <v>1.1.2</v>
          </cell>
        </row>
        <row r="166">
          <cell r="G166" t="str">
            <v>1.1.2.1</v>
          </cell>
        </row>
        <row r="167">
          <cell r="A167" t="str">
            <v>19-0811</v>
          </cell>
          <cell r="B167" t="str">
            <v>есть</v>
          </cell>
          <cell r="C167" t="str">
            <v>план</v>
          </cell>
          <cell r="D167" t="str">
            <v>да</v>
          </cell>
          <cell r="E167" t="str">
            <v>А.</v>
          </cell>
          <cell r="G167" t="str">
            <v>1.1.2.1</v>
          </cell>
          <cell r="H167" t="str">
            <v>Расширение РУ 110 кВ ПС 330 кВ Советск-330 для сооружения двух новых присоединений с целью подключения двухцепной ЛЭП 110 кВ на ПС 110 кВ Маломожайская</v>
          </cell>
          <cell r="I167" t="str">
            <v>L_19-0811</v>
          </cell>
          <cell r="M167">
            <v>0</v>
          </cell>
          <cell r="N167">
            <v>2.27225185</v>
          </cell>
          <cell r="Z167" t="str">
            <v>Отклонение от плана и увеличение срока реализации проекта из-за продления периода выполнения мероприятий по технологическому присоединению до 31.05.2025 (доп.соглашение от 23.12.2024 № 8 к дог. об осуществлении тех.прис. к эл.сетям от 30.04.2013 № 590/ТП).
Стоимость проекта увеличилась на основании разработанной ПСД с учетом факта выполненных работ.</v>
          </cell>
        </row>
        <row r="168">
          <cell r="A168" t="str">
            <v>18-1061</v>
          </cell>
          <cell r="B168">
            <v>0</v>
          </cell>
          <cell r="C168" t="str">
            <v>внеплан</v>
          </cell>
          <cell r="D168" t="str">
            <v>-</v>
          </cell>
          <cell r="E168" t="str">
            <v>А.рек</v>
          </cell>
          <cell r="G168" t="str">
            <v>-</v>
          </cell>
          <cell r="H168" t="str">
            <v>-</v>
          </cell>
          <cell r="I168" t="str">
            <v>-</v>
          </cell>
        </row>
        <row r="169">
          <cell r="A169" t="str">
            <v>16-0064</v>
          </cell>
          <cell r="B169">
            <v>0</v>
          </cell>
          <cell r="C169" t="str">
            <v>внеплан</v>
          </cell>
          <cell r="D169" t="str">
            <v>-</v>
          </cell>
          <cell r="E169" t="str">
            <v>А.рек</v>
          </cell>
          <cell r="G169" t="str">
            <v>-</v>
          </cell>
          <cell r="H169" t="str">
            <v>-</v>
          </cell>
          <cell r="I169" t="str">
            <v>-</v>
          </cell>
        </row>
        <row r="170">
          <cell r="A170" t="str">
            <v>23-0882</v>
          </cell>
          <cell r="B170" t="str">
            <v>есть</v>
          </cell>
          <cell r="C170" t="str">
            <v>план</v>
          </cell>
          <cell r="D170" t="str">
            <v>да</v>
          </cell>
          <cell r="E170" t="str">
            <v>А.</v>
          </cell>
          <cell r="G170" t="str">
            <v>1.1.2.1</v>
          </cell>
          <cell r="H170" t="str">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ell>
          <cell r="I170" t="str">
            <v>O_23-0882</v>
          </cell>
          <cell r="M170">
            <v>73.555636789999994</v>
          </cell>
          <cell r="N170">
            <v>0</v>
          </cell>
          <cell r="Z170" t="str">
            <v xml:space="preserve">
Отклонение от плана обусловлено длительными сроками оформления земельно-правовых отношений с собственником на участке строительства ВЛ 110 кВ. Инвестиционный проект включен в целях исполнения договора ТП от 13.02.2023 № 11263/11/21.</v>
          </cell>
        </row>
        <row r="171">
          <cell r="A171" t="str">
            <v>24-0743</v>
          </cell>
          <cell r="B171">
            <v>0</v>
          </cell>
          <cell r="C171" t="str">
            <v>внеплан</v>
          </cell>
          <cell r="D171" t="str">
            <v>да</v>
          </cell>
          <cell r="E171" t="str">
            <v>А.рек</v>
          </cell>
          <cell r="G171" t="str">
            <v>1.1.2.1</v>
          </cell>
          <cell r="H171" t="str">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ell>
          <cell r="I171" t="str">
            <v>O_24-0743</v>
          </cell>
          <cell r="M171" t="str">
            <v>нд</v>
          </cell>
          <cell r="N171">
            <v>0.11338339</v>
          </cell>
          <cell r="Z171" t="str">
            <v>Выполнение обязательств  по договору ТП №208/03/09 д/с № 8 от 27.04.2024; ПС О-59 "Прибрежная".</v>
          </cell>
        </row>
        <row r="172">
          <cell r="A172">
            <v>0</v>
          </cell>
          <cell r="B172">
            <v>0</v>
          </cell>
          <cell r="C172">
            <v>0</v>
          </cell>
          <cell r="D172" t="str">
            <v>-</v>
          </cell>
          <cell r="E172">
            <v>0</v>
          </cell>
          <cell r="G172" t="str">
            <v>-</v>
          </cell>
          <cell r="H172" t="str">
            <v>-</v>
          </cell>
          <cell r="I172" t="str">
            <v>-</v>
          </cell>
        </row>
        <row r="173">
          <cell r="A173">
            <v>0</v>
          </cell>
          <cell r="B173">
            <v>0</v>
          </cell>
          <cell r="C173">
            <v>0</v>
          </cell>
          <cell r="D173" t="str">
            <v>-</v>
          </cell>
          <cell r="E173">
            <v>0</v>
          </cell>
          <cell r="G173" t="str">
            <v>-</v>
          </cell>
          <cell r="H173" t="str">
            <v>-</v>
          </cell>
          <cell r="I173" t="str">
            <v>-</v>
          </cell>
        </row>
        <row r="174">
          <cell r="A174">
            <v>0</v>
          </cell>
          <cell r="B174">
            <v>0</v>
          </cell>
          <cell r="C174">
            <v>0</v>
          </cell>
          <cell r="D174" t="str">
            <v>-</v>
          </cell>
          <cell r="E174">
            <v>0</v>
          </cell>
          <cell r="G174" t="str">
            <v>-</v>
          </cell>
          <cell r="H174" t="str">
            <v>-</v>
          </cell>
          <cell r="I174" t="str">
            <v>-</v>
          </cell>
        </row>
        <row r="175">
          <cell r="A175">
            <v>0</v>
          </cell>
          <cell r="B175">
            <v>0</v>
          </cell>
          <cell r="C175">
            <v>0</v>
          </cell>
          <cell r="D175" t="str">
            <v>-</v>
          </cell>
          <cell r="E175">
            <v>0</v>
          </cell>
          <cell r="G175" t="str">
            <v>-</v>
          </cell>
          <cell r="H175" t="str">
            <v>-</v>
          </cell>
          <cell r="I175" t="str">
            <v>-</v>
          </cell>
        </row>
        <row r="176">
          <cell r="G176" t="str">
            <v>1.1.2.2</v>
          </cell>
        </row>
        <row r="177">
          <cell r="G177" t="str">
            <v>1.1.3</v>
          </cell>
        </row>
        <row r="178">
          <cell r="G178" t="str">
            <v>1.1.3.1</v>
          </cell>
        </row>
        <row r="179">
          <cell r="G179" t="str">
            <v>1.1.3.1</v>
          </cell>
        </row>
        <row r="180">
          <cell r="A180">
            <v>0</v>
          </cell>
          <cell r="B180">
            <v>0</v>
          </cell>
          <cell r="C180">
            <v>0</v>
          </cell>
          <cell r="D180" t="str">
            <v>-</v>
          </cell>
          <cell r="E180" t="str">
            <v>г</v>
          </cell>
          <cell r="G180" t="str">
            <v>-</v>
          </cell>
          <cell r="H180" t="str">
            <v>-</v>
          </cell>
          <cell r="I180" t="str">
            <v>-</v>
          </cell>
        </row>
        <row r="181">
          <cell r="G181" t="str">
            <v>1.1.3.1</v>
          </cell>
        </row>
        <row r="182">
          <cell r="G182" t="str">
            <v>1.1.3.1</v>
          </cell>
        </row>
        <row r="183">
          <cell r="G183" t="str">
            <v>1.1.3.2</v>
          </cell>
        </row>
        <row r="184">
          <cell r="G184" t="str">
            <v>1.1.3.2</v>
          </cell>
        </row>
        <row r="185">
          <cell r="A185">
            <v>0</v>
          </cell>
          <cell r="B185">
            <v>0</v>
          </cell>
          <cell r="C185">
            <v>0</v>
          </cell>
          <cell r="D185" t="str">
            <v>-</v>
          </cell>
          <cell r="E185">
            <v>0</v>
          </cell>
          <cell r="G185" t="str">
            <v>-</v>
          </cell>
          <cell r="H185" t="str">
            <v>-</v>
          </cell>
          <cell r="I185" t="str">
            <v>-</v>
          </cell>
        </row>
        <row r="186">
          <cell r="G186" t="str">
            <v>1.1.3.2</v>
          </cell>
        </row>
        <row r="187">
          <cell r="G187" t="str">
            <v>1.1.3.2</v>
          </cell>
        </row>
        <row r="188">
          <cell r="G188" t="str">
            <v>1.1.4</v>
          </cell>
        </row>
        <row r="189">
          <cell r="G189" t="str">
            <v>1.1.4.1</v>
          </cell>
        </row>
        <row r="190">
          <cell r="A190">
            <v>0</v>
          </cell>
          <cell r="B190">
            <v>0</v>
          </cell>
          <cell r="C190">
            <v>0</v>
          </cell>
          <cell r="D190" t="str">
            <v>-</v>
          </cell>
          <cell r="E190">
            <v>0</v>
          </cell>
          <cell r="G190" t="str">
            <v>-</v>
          </cell>
          <cell r="H190" t="str">
            <v>-</v>
          </cell>
          <cell r="I190" t="str">
            <v>-</v>
          </cell>
        </row>
        <row r="191">
          <cell r="A191">
            <v>0</v>
          </cell>
          <cell r="B191">
            <v>0</v>
          </cell>
          <cell r="C191">
            <v>0</v>
          </cell>
          <cell r="D191" t="str">
            <v>-</v>
          </cell>
          <cell r="E191">
            <v>0</v>
          </cell>
          <cell r="G191" t="str">
            <v>-</v>
          </cell>
          <cell r="H191" t="str">
            <v>-</v>
          </cell>
          <cell r="I191" t="str">
            <v>-</v>
          </cell>
        </row>
        <row r="192">
          <cell r="A192">
            <v>0</v>
          </cell>
          <cell r="B192">
            <v>0</v>
          </cell>
          <cell r="C192">
            <v>0</v>
          </cell>
          <cell r="D192" t="str">
            <v>-</v>
          </cell>
          <cell r="E192">
            <v>0</v>
          </cell>
          <cell r="G192" t="str">
            <v>-</v>
          </cell>
          <cell r="H192" t="str">
            <v>-</v>
          </cell>
          <cell r="I192" t="str">
            <v>-</v>
          </cell>
        </row>
        <row r="193">
          <cell r="A193">
            <v>0</v>
          </cell>
          <cell r="B193">
            <v>0</v>
          </cell>
          <cell r="C193">
            <v>0</v>
          </cell>
          <cell r="D193" t="str">
            <v>-</v>
          </cell>
          <cell r="E193">
            <v>0</v>
          </cell>
          <cell r="G193" t="str">
            <v>-</v>
          </cell>
          <cell r="H193" t="str">
            <v>-</v>
          </cell>
          <cell r="I193" t="str">
            <v>-</v>
          </cell>
        </row>
        <row r="194">
          <cell r="G194" t="str">
            <v>1.1.4.2</v>
          </cell>
        </row>
        <row r="195">
          <cell r="A195">
            <v>0</v>
          </cell>
          <cell r="B195">
            <v>0</v>
          </cell>
          <cell r="C195">
            <v>0</v>
          </cell>
          <cell r="D195" t="str">
            <v>-</v>
          </cell>
          <cell r="E195">
            <v>0</v>
          </cell>
          <cell r="G195" t="str">
            <v>-</v>
          </cell>
          <cell r="H195" t="str">
            <v>-</v>
          </cell>
          <cell r="I195" t="str">
            <v>-</v>
          </cell>
        </row>
        <row r="196">
          <cell r="A196">
            <v>0</v>
          </cell>
          <cell r="B196">
            <v>0</v>
          </cell>
          <cell r="C196">
            <v>0</v>
          </cell>
          <cell r="D196" t="str">
            <v>-</v>
          </cell>
          <cell r="E196">
            <v>0</v>
          </cell>
          <cell r="G196" t="str">
            <v>-</v>
          </cell>
          <cell r="H196" t="str">
            <v>-</v>
          </cell>
          <cell r="I196" t="str">
            <v>-</v>
          </cell>
        </row>
        <row r="197">
          <cell r="A197">
            <v>0</v>
          </cell>
          <cell r="B197">
            <v>0</v>
          </cell>
          <cell r="C197">
            <v>0</v>
          </cell>
          <cell r="D197" t="str">
            <v>-</v>
          </cell>
          <cell r="E197">
            <v>0</v>
          </cell>
          <cell r="G197" t="str">
            <v>-</v>
          </cell>
          <cell r="H197" t="str">
            <v>-</v>
          </cell>
          <cell r="I197" t="str">
            <v>-</v>
          </cell>
        </row>
        <row r="198">
          <cell r="A198">
            <v>0</v>
          </cell>
          <cell r="B198">
            <v>0</v>
          </cell>
          <cell r="C198">
            <v>0</v>
          </cell>
          <cell r="D198" t="str">
            <v>-</v>
          </cell>
          <cell r="E198">
            <v>0</v>
          </cell>
          <cell r="G198" t="str">
            <v>-</v>
          </cell>
          <cell r="H198" t="str">
            <v>-</v>
          </cell>
          <cell r="I198" t="str">
            <v>-</v>
          </cell>
        </row>
        <row r="199">
          <cell r="A199">
            <v>0</v>
          </cell>
          <cell r="B199">
            <v>0</v>
          </cell>
          <cell r="C199">
            <v>0</v>
          </cell>
          <cell r="D199" t="str">
            <v>-</v>
          </cell>
          <cell r="E199">
            <v>0</v>
          </cell>
          <cell r="G199" t="str">
            <v>-</v>
          </cell>
          <cell r="H199" t="str">
            <v>-</v>
          </cell>
          <cell r="I199" t="str">
            <v>-</v>
          </cell>
        </row>
        <row r="200">
          <cell r="A200">
            <v>0</v>
          </cell>
          <cell r="B200">
            <v>0</v>
          </cell>
          <cell r="C200">
            <v>0</v>
          </cell>
          <cell r="D200" t="str">
            <v>-</v>
          </cell>
          <cell r="E200">
            <v>0</v>
          </cell>
          <cell r="G200" t="str">
            <v>-</v>
          </cell>
          <cell r="H200" t="str">
            <v>-</v>
          </cell>
          <cell r="I200" t="str">
            <v>-</v>
          </cell>
        </row>
        <row r="201">
          <cell r="G201" t="str">
            <v>1.2</v>
          </cell>
        </row>
        <row r="202">
          <cell r="G202" t="str">
            <v>1.2.1</v>
          </cell>
        </row>
        <row r="203">
          <cell r="G203" t="str">
            <v>1.2.1.1</v>
          </cell>
        </row>
        <row r="204">
          <cell r="A204">
            <v>0</v>
          </cell>
          <cell r="B204">
            <v>0</v>
          </cell>
          <cell r="C204">
            <v>0</v>
          </cell>
          <cell r="D204" t="str">
            <v>-</v>
          </cell>
          <cell r="E204">
            <v>0</v>
          </cell>
          <cell r="G204" t="str">
            <v>-</v>
          </cell>
          <cell r="H204" t="str">
            <v>-</v>
          </cell>
          <cell r="I204" t="str">
            <v>-</v>
          </cell>
        </row>
        <row r="205">
          <cell r="A205">
            <v>0</v>
          </cell>
          <cell r="B205">
            <v>0</v>
          </cell>
          <cell r="C205">
            <v>0</v>
          </cell>
          <cell r="D205" t="str">
            <v>-</v>
          </cell>
          <cell r="E205">
            <v>0</v>
          </cell>
          <cell r="G205" t="str">
            <v>-</v>
          </cell>
          <cell r="H205" t="str">
            <v>-</v>
          </cell>
          <cell r="I205" t="str">
            <v>-</v>
          </cell>
        </row>
        <row r="206">
          <cell r="A206">
            <v>0</v>
          </cell>
          <cell r="B206">
            <v>0</v>
          </cell>
          <cell r="C206">
            <v>0</v>
          </cell>
          <cell r="D206" t="str">
            <v>-</v>
          </cell>
          <cell r="E206">
            <v>0</v>
          </cell>
          <cell r="G206" t="str">
            <v>-</v>
          </cell>
          <cell r="H206" t="str">
            <v>-</v>
          </cell>
          <cell r="I206" t="str">
            <v>-</v>
          </cell>
        </row>
        <row r="207">
          <cell r="A207">
            <v>0</v>
          </cell>
          <cell r="B207">
            <v>0</v>
          </cell>
          <cell r="C207">
            <v>0</v>
          </cell>
          <cell r="D207" t="str">
            <v>-</v>
          </cell>
          <cell r="E207">
            <v>0</v>
          </cell>
          <cell r="G207" t="str">
            <v>-</v>
          </cell>
          <cell r="H207" t="str">
            <v>-</v>
          </cell>
          <cell r="I207" t="str">
            <v>-</v>
          </cell>
        </row>
        <row r="208">
          <cell r="A208" t="str">
            <v>18-0119</v>
          </cell>
          <cell r="B208" t="str">
            <v>есть</v>
          </cell>
          <cell r="C208" t="str">
            <v>план</v>
          </cell>
          <cell r="D208" t="str">
            <v>да</v>
          </cell>
          <cell r="E208" t="str">
            <v>нет</v>
          </cell>
          <cell r="G208" t="str">
            <v>1.2.1.1</v>
          </cell>
          <cell r="H208" t="str">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ell>
          <cell r="I208" t="str">
            <v>L_18-0119</v>
          </cell>
          <cell r="M208">
            <v>59.288588249999997</v>
          </cell>
          <cell r="N208">
            <v>0</v>
          </cell>
          <cell r="Z208" t="str">
            <v>Отклонений нет.</v>
          </cell>
        </row>
        <row r="209">
          <cell r="A209" t="str">
            <v>18-0224</v>
          </cell>
          <cell r="B209" t="str">
            <v>есть</v>
          </cell>
          <cell r="C209" t="str">
            <v>план</v>
          </cell>
          <cell r="D209" t="str">
            <v>да</v>
          </cell>
          <cell r="E209" t="str">
            <v>нет</v>
          </cell>
          <cell r="G209" t="str">
            <v>1.2.1.1</v>
          </cell>
          <cell r="H209" t="str">
            <v>Реконструкция ПС 110 кВ Космодемьянская с заменой силового трансформатора Т-1 16 МВА на 25 МВА (с приростом 9 МВА) с реконструкцией ячеек ЗРУ 10, 15 кВ</v>
          </cell>
          <cell r="I209" t="str">
            <v>L_18-0224</v>
          </cell>
          <cell r="M209">
            <v>593.02482850000001</v>
          </cell>
          <cell r="N209">
            <v>212.95406745</v>
          </cell>
          <cell r="Z209" t="str">
            <v>Отклонение обусловлено поздним получением положительного заключения государственной экспертизы, в связи с потребностью дополнительного обследования ЗРУ ПС, выявленного в ходе проектирования и инструментального обследования существующих нетиповых конструкций. Изменение плановых параметров произошло на основании ПСД прошедшей ГГЭ.</v>
          </cell>
        </row>
        <row r="210">
          <cell r="A210">
            <v>24</v>
          </cell>
          <cell r="B210" t="str">
            <v>есть</v>
          </cell>
          <cell r="C210" t="str">
            <v>план</v>
          </cell>
          <cell r="D210" t="str">
            <v>да</v>
          </cell>
          <cell r="E210" t="str">
            <v>нет</v>
          </cell>
          <cell r="G210" t="str">
            <v>1.2.1.1</v>
          </cell>
          <cell r="H210" t="str">
            <v>Реконструкция ПС 110 кВ О-24 Гурьевск с заменой силовых трансформаторов Т-1, Т-2 110 кВ мощностью 2х25 МВА на трансформаторы мощностью 2х40 МВА (с приростом 30 МВА)</v>
          </cell>
          <cell r="I210" t="str">
            <v>O_24</v>
          </cell>
          <cell r="M210">
            <v>165.25168336000002</v>
          </cell>
          <cell r="N210">
            <v>0</v>
          </cell>
          <cell r="Z210" t="str">
            <v>Отклонений нет.</v>
          </cell>
        </row>
        <row r="211">
          <cell r="A211">
            <v>0</v>
          </cell>
          <cell r="B211">
            <v>0</v>
          </cell>
          <cell r="C211">
            <v>0</v>
          </cell>
          <cell r="D211" t="str">
            <v>-</v>
          </cell>
          <cell r="E211">
            <v>0</v>
          </cell>
          <cell r="G211" t="str">
            <v>-</v>
          </cell>
          <cell r="H211" t="str">
            <v>-</v>
          </cell>
          <cell r="I211" t="str">
            <v>-</v>
          </cell>
        </row>
        <row r="212">
          <cell r="A212">
            <v>0</v>
          </cell>
          <cell r="B212">
            <v>0</v>
          </cell>
          <cell r="C212">
            <v>0</v>
          </cell>
          <cell r="D212" t="str">
            <v>-</v>
          </cell>
          <cell r="E212">
            <v>0</v>
          </cell>
          <cell r="G212" t="str">
            <v>-</v>
          </cell>
          <cell r="H212" t="str">
            <v>-</v>
          </cell>
          <cell r="I212" t="str">
            <v>-</v>
          </cell>
        </row>
        <row r="213">
          <cell r="A213" t="str">
            <v>22-1286</v>
          </cell>
          <cell r="B213" t="str">
            <v>есть</v>
          </cell>
          <cell r="C213" t="str">
            <v>план</v>
          </cell>
          <cell r="D213" t="str">
            <v>да</v>
          </cell>
          <cell r="E213" t="str">
            <v>нет</v>
          </cell>
          <cell r="G213" t="str">
            <v>1.2.1.1</v>
          </cell>
          <cell r="H213" t="str">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ell>
          <cell r="I213" t="str">
            <v>N_22-1286</v>
          </cell>
          <cell r="M213">
            <v>9.4104761900000007</v>
          </cell>
          <cell r="N213">
            <v>0</v>
          </cell>
          <cell r="Z213" t="str">
            <v>Отклонений нет.</v>
          </cell>
        </row>
        <row r="214">
          <cell r="A214" t="str">
            <v>22-1309</v>
          </cell>
          <cell r="B214" t="str">
            <v>есть</v>
          </cell>
          <cell r="C214" t="str">
            <v>план</v>
          </cell>
          <cell r="D214" t="str">
            <v>да</v>
          </cell>
          <cell r="E214" t="str">
            <v>нет</v>
          </cell>
          <cell r="G214" t="str">
            <v>1.2.1.1</v>
          </cell>
          <cell r="H214" t="str">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ell>
          <cell r="I214" t="str">
            <v>N_22-1309</v>
          </cell>
          <cell r="M214">
            <v>10.90096774</v>
          </cell>
          <cell r="N214">
            <v>0</v>
          </cell>
          <cell r="Z214" t="str">
            <v>Отклонений нет.</v>
          </cell>
        </row>
        <row r="215">
          <cell r="A215" t="str">
            <v>22-1288</v>
          </cell>
          <cell r="B215" t="str">
            <v>есть</v>
          </cell>
          <cell r="C215" t="str">
            <v>план</v>
          </cell>
          <cell r="D215" t="str">
            <v>да</v>
          </cell>
          <cell r="E215" t="str">
            <v>нет</v>
          </cell>
          <cell r="G215" t="str">
            <v>1.2.1.1</v>
          </cell>
          <cell r="H215" t="str">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ell>
          <cell r="I215" t="str">
            <v>N_22-1288</v>
          </cell>
          <cell r="M215">
            <v>0</v>
          </cell>
          <cell r="N215">
            <v>2.7834279799999999</v>
          </cell>
          <cell r="Z215" t="str">
            <v>Отклонение от плана обусловлено оплатой кредиторской задолженности за выполненные в 2024 году работы (поздняя сдача актов выполненных работ).</v>
          </cell>
        </row>
        <row r="216">
          <cell r="A216">
            <v>0</v>
          </cell>
          <cell r="B216">
            <v>0</v>
          </cell>
          <cell r="C216">
            <v>0</v>
          </cell>
          <cell r="D216" t="str">
            <v>-</v>
          </cell>
          <cell r="E216">
            <v>0</v>
          </cell>
          <cell r="G216" t="str">
            <v>-</v>
          </cell>
          <cell r="H216" t="str">
            <v>-</v>
          </cell>
          <cell r="I216" t="str">
            <v>-</v>
          </cell>
        </row>
        <row r="217">
          <cell r="A217">
            <v>0</v>
          </cell>
          <cell r="B217">
            <v>0</v>
          </cell>
          <cell r="C217">
            <v>0</v>
          </cell>
          <cell r="D217" t="str">
            <v>-</v>
          </cell>
          <cell r="E217">
            <v>0</v>
          </cell>
          <cell r="G217" t="str">
            <v>-</v>
          </cell>
          <cell r="H217" t="str">
            <v>-</v>
          </cell>
          <cell r="I217" t="str">
            <v>-</v>
          </cell>
        </row>
        <row r="218">
          <cell r="A218">
            <v>0</v>
          </cell>
          <cell r="B218">
            <v>0</v>
          </cell>
          <cell r="C218">
            <v>0</v>
          </cell>
          <cell r="D218" t="str">
            <v>-</v>
          </cell>
          <cell r="E218">
            <v>0</v>
          </cell>
          <cell r="G218" t="str">
            <v>-</v>
          </cell>
          <cell r="H218" t="str">
            <v>-</v>
          </cell>
          <cell r="I218" t="str">
            <v>-</v>
          </cell>
        </row>
        <row r="219">
          <cell r="A219">
            <v>0</v>
          </cell>
          <cell r="B219">
            <v>0</v>
          </cell>
          <cell r="C219">
            <v>0</v>
          </cell>
          <cell r="D219" t="str">
            <v>-</v>
          </cell>
          <cell r="E219">
            <v>0</v>
          </cell>
          <cell r="G219" t="str">
            <v>-</v>
          </cell>
          <cell r="H219" t="str">
            <v>-</v>
          </cell>
          <cell r="I219" t="str">
            <v>-</v>
          </cell>
        </row>
        <row r="220">
          <cell r="A220">
            <v>0</v>
          </cell>
          <cell r="B220">
            <v>0</v>
          </cell>
          <cell r="C220">
            <v>0</v>
          </cell>
          <cell r="D220" t="str">
            <v>-</v>
          </cell>
          <cell r="E220">
            <v>0</v>
          </cell>
          <cell r="G220" t="str">
            <v>-</v>
          </cell>
          <cell r="H220" t="str">
            <v>-</v>
          </cell>
          <cell r="I220" t="str">
            <v>-</v>
          </cell>
        </row>
        <row r="221">
          <cell r="A221">
            <v>0</v>
          </cell>
          <cell r="B221">
            <v>0</v>
          </cell>
          <cell r="C221">
            <v>0</v>
          </cell>
          <cell r="D221" t="str">
            <v>-</v>
          </cell>
          <cell r="E221">
            <v>0</v>
          </cell>
          <cell r="G221" t="str">
            <v>-</v>
          </cell>
          <cell r="H221" t="str">
            <v>-</v>
          </cell>
          <cell r="I221" t="str">
            <v>-</v>
          </cell>
        </row>
        <row r="222">
          <cell r="A222">
            <v>0</v>
          </cell>
          <cell r="B222">
            <v>0</v>
          </cell>
          <cell r="C222">
            <v>0</v>
          </cell>
          <cell r="D222" t="str">
            <v>-</v>
          </cell>
          <cell r="E222">
            <v>0</v>
          </cell>
          <cell r="G222" t="str">
            <v>-</v>
          </cell>
          <cell r="H222" t="str">
            <v>-</v>
          </cell>
          <cell r="I222" t="str">
            <v>-</v>
          </cell>
        </row>
        <row r="223">
          <cell r="A223">
            <v>0</v>
          </cell>
          <cell r="B223">
            <v>0</v>
          </cell>
          <cell r="C223">
            <v>0</v>
          </cell>
          <cell r="D223" t="str">
            <v>-</v>
          </cell>
          <cell r="E223">
            <v>0</v>
          </cell>
          <cell r="G223" t="str">
            <v>-</v>
          </cell>
          <cell r="H223" t="str">
            <v>-</v>
          </cell>
          <cell r="I223" t="str">
            <v>-</v>
          </cell>
        </row>
        <row r="224">
          <cell r="A224">
            <v>0</v>
          </cell>
          <cell r="B224">
            <v>0</v>
          </cell>
          <cell r="C224">
            <v>0</v>
          </cell>
          <cell r="D224" t="str">
            <v>-</v>
          </cell>
          <cell r="E224">
            <v>0</v>
          </cell>
          <cell r="G224" t="str">
            <v>-</v>
          </cell>
          <cell r="H224" t="str">
            <v>-</v>
          </cell>
          <cell r="I224" t="str">
            <v>-</v>
          </cell>
        </row>
        <row r="225">
          <cell r="G225" t="str">
            <v>1.2.1.2</v>
          </cell>
        </row>
        <row r="226">
          <cell r="A226" t="str">
            <v>22-1289</v>
          </cell>
          <cell r="B226" t="str">
            <v>есть</v>
          </cell>
          <cell r="C226" t="str">
            <v>план</v>
          </cell>
          <cell r="D226" t="str">
            <v>да</v>
          </cell>
          <cell r="E226" t="str">
            <v>нет</v>
          </cell>
          <cell r="G226" t="str">
            <v>1.2.1.2</v>
          </cell>
          <cell r="H226" t="str">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ell>
          <cell r="I226" t="str">
            <v>N_22-1289</v>
          </cell>
          <cell r="M226">
            <v>9.2666924500000007</v>
          </cell>
          <cell r="N226">
            <v>0.20910245999999999</v>
          </cell>
          <cell r="Z226" t="str">
            <v>Отклонение от плана обусловлено оплатой кредиторской задолженности за выполненные в 2024 году работы (поздняя сдача актов выполненных работ).</v>
          </cell>
        </row>
        <row r="227">
          <cell r="A227" t="str">
            <v>22-1347</v>
          </cell>
          <cell r="B227" t="str">
            <v>есть</v>
          </cell>
          <cell r="C227" t="str">
            <v>план</v>
          </cell>
          <cell r="D227" t="str">
            <v>да</v>
          </cell>
          <cell r="E227" t="str">
            <v>нет</v>
          </cell>
          <cell r="G227" t="str">
            <v>1.2.1.2</v>
          </cell>
          <cell r="H227" t="str">
            <v>Техническое перевооружение ПС 110 кВ О-10 Зеленоградск с заменой ДГК 15 кВ в количестве 2 штук</v>
          </cell>
          <cell r="I227" t="str">
            <v>N_22-1347</v>
          </cell>
          <cell r="M227">
            <v>30.211195199999999</v>
          </cell>
          <cell r="N227">
            <v>25.691589369999999</v>
          </cell>
          <cell r="Z227" t="str">
            <v>Отклонение от плана обусловлено фактом выполненных работ. Объект введен в 2024 году.</v>
          </cell>
        </row>
        <row r="228">
          <cell r="A228" t="str">
            <v>23-0772</v>
          </cell>
          <cell r="B228">
            <v>0</v>
          </cell>
          <cell r="C228" t="str">
            <v>внеплан</v>
          </cell>
          <cell r="D228" t="str">
            <v>-</v>
          </cell>
          <cell r="E228" t="str">
            <v>нет</v>
          </cell>
          <cell r="G228" t="str">
            <v>-</v>
          </cell>
          <cell r="H228" t="str">
            <v>-</v>
          </cell>
          <cell r="I228" t="str">
            <v>-</v>
          </cell>
        </row>
        <row r="229">
          <cell r="A229" t="str">
            <v>22-1355</v>
          </cell>
          <cell r="B229" t="str">
            <v>есть</v>
          </cell>
          <cell r="C229" t="str">
            <v>план</v>
          </cell>
          <cell r="D229" t="str">
            <v>да</v>
          </cell>
          <cell r="E229" t="str">
            <v>нет</v>
          </cell>
          <cell r="G229" t="str">
            <v>1.2.1.2</v>
          </cell>
          <cell r="H229" t="str">
            <v>Техническое перевооружение молниезащиты на ПС 330 кВ О-1 Центральная с установкой молниеотвода и 6 ОПН 110 кВ</v>
          </cell>
          <cell r="I229" t="str">
            <v>N_22-1355</v>
          </cell>
          <cell r="M229">
            <v>2.73105391</v>
          </cell>
          <cell r="N229">
            <v>0</v>
          </cell>
          <cell r="Z229" t="str">
            <v>Невыполнение плана обусловлено длительнм согласованием проектно-сметной документации. Проектно-сметная документация проходит негосударственную экспертизу.</v>
          </cell>
        </row>
        <row r="230">
          <cell r="A230" t="str">
            <v>22-1358</v>
          </cell>
          <cell r="B230" t="str">
            <v>есть</v>
          </cell>
          <cell r="C230" t="str">
            <v>план</v>
          </cell>
          <cell r="D230" t="str">
            <v>да</v>
          </cell>
          <cell r="E230" t="str">
            <v>нет</v>
          </cell>
          <cell r="G230" t="str">
            <v>1.2.1.2</v>
          </cell>
          <cell r="H230" t="str">
            <v>Техническое перевооружение строительной части ПС 110 кВ О-11 Ленинградская с заменой бетонных стоек 110 кВ</v>
          </cell>
          <cell r="I230" t="str">
            <v>N_22-1358</v>
          </cell>
          <cell r="Z230" t="str">
            <v>Отклонений нет.</v>
          </cell>
        </row>
        <row r="231">
          <cell r="A231" t="str">
            <v>23-0771</v>
          </cell>
          <cell r="B231">
            <v>0</v>
          </cell>
          <cell r="C231">
            <v>0</v>
          </cell>
          <cell r="D231" t="str">
            <v>-</v>
          </cell>
          <cell r="E231" t="str">
            <v>нет</v>
          </cell>
          <cell r="G231" t="str">
            <v>-</v>
          </cell>
          <cell r="H231" t="str">
            <v>-</v>
          </cell>
          <cell r="I231" t="str">
            <v>-</v>
          </cell>
        </row>
        <row r="232">
          <cell r="A232" t="str">
            <v>22-1348</v>
          </cell>
          <cell r="B232" t="str">
            <v>есть</v>
          </cell>
          <cell r="C232" t="str">
            <v>план</v>
          </cell>
          <cell r="D232" t="str">
            <v>да</v>
          </cell>
          <cell r="E232" t="str">
            <v>нет</v>
          </cell>
          <cell r="G232" t="str">
            <v>1.2.1.2</v>
          </cell>
          <cell r="H232" t="str">
            <v>Техническое перевооружение ПС 110 кВ О-11 Ленинградская с заменой ДГК 10 кВ в количестве 4 штук</v>
          </cell>
          <cell r="I232" t="str">
            <v>N_22-1348</v>
          </cell>
          <cell r="M232">
            <v>33.126741129999999</v>
          </cell>
          <cell r="N232">
            <v>0</v>
          </cell>
          <cell r="Z232" t="str">
            <v>Отклонений нет.</v>
          </cell>
        </row>
        <row r="233">
          <cell r="A233" t="str">
            <v>24-0136</v>
          </cell>
          <cell r="B233" t="str">
            <v>есть</v>
          </cell>
          <cell r="C233" t="str">
            <v>план</v>
          </cell>
          <cell r="D233" t="str">
            <v>да</v>
          </cell>
          <cell r="E233" t="str">
            <v>нет</v>
          </cell>
          <cell r="G233" t="str">
            <v>1.2.1.2</v>
          </cell>
          <cell r="H233" t="str">
            <v>Модернизация ПС 15 кВ В-1 (инв. №514431301) с заменой 5 масляных выключателей на вакуумные, заменой 15 трансформаторов тока, заменой 3 трансформаторов напряжения и установкой системы телемеханики в п. Васильково Гурьевского МО</v>
          </cell>
          <cell r="I233" t="str">
            <v>O_24-0136</v>
          </cell>
          <cell r="M233">
            <v>0</v>
          </cell>
          <cell r="N233">
            <v>4.2534328400000003</v>
          </cell>
          <cell r="Z233" t="str">
            <v>Отклонение от плановых параметров проекта произошло на основании разработанной ПСД с учетом факта выполненных работ. Увеличение срока реализации обусловлено невыполнением плана 2024 года по причине длительного срока поставки оборудования из-за логистических проблем в Калининградской области.</v>
          </cell>
        </row>
        <row r="234">
          <cell r="A234" t="str">
            <v>24-0137</v>
          </cell>
          <cell r="B234" t="str">
            <v>есть</v>
          </cell>
          <cell r="C234" t="str">
            <v>план</v>
          </cell>
          <cell r="D234" t="str">
            <v>да</v>
          </cell>
          <cell r="E234" t="str">
            <v>нет</v>
          </cell>
          <cell r="G234" t="str">
            <v>1.2.1.2</v>
          </cell>
          <cell r="H234" t="str">
            <v>Модернизация ПС 15 кВ В-59 (инв. №514775501) с заменой 5 масляных выключателей на вакуумные, 15 трансформаторов тока, заменой 2 трансформаторов напряжения и установкой системы телемеханики в п. Малое Васильково Гурьевского МО</v>
          </cell>
          <cell r="I234" t="str">
            <v>O_24-0137</v>
          </cell>
          <cell r="M234">
            <v>0</v>
          </cell>
          <cell r="N234">
            <v>3.89977712</v>
          </cell>
          <cell r="Z234" t="str">
            <v>Отклонение от плана обусловлено оплатой кредиторской задолженности за выполненные в 2024 году работы (поздняя сдача актов выполненных работ).</v>
          </cell>
        </row>
        <row r="235">
          <cell r="A235" t="str">
            <v>24-0176</v>
          </cell>
          <cell r="B235" t="str">
            <v>есть</v>
          </cell>
          <cell r="C235" t="str">
            <v>план</v>
          </cell>
          <cell r="D235" t="str">
            <v>да</v>
          </cell>
          <cell r="E235" t="str">
            <v>нет</v>
          </cell>
          <cell r="G235" t="str">
            <v>1.2.1.2</v>
          </cell>
          <cell r="H235" t="str">
            <v>Модернизация ПС 15 кВ В-21 (инв. №514979401) с заменой 9 трансформаторов тока, заменой 2 трансформаторов напряжения, установкой системы телемеханики и 1 делительного выключателя в г. Калининграде</v>
          </cell>
          <cell r="I235" t="str">
            <v>O_24-0176</v>
          </cell>
          <cell r="M235">
            <v>0</v>
          </cell>
          <cell r="N235">
            <v>0.30549556</v>
          </cell>
          <cell r="Z235" t="str">
            <v>Отклонение от плана обусловлено оплатой кредиторской задолженности за выполненные в 2024 году работы (поздняя сдача актов выполненных работ).</v>
          </cell>
        </row>
        <row r="236">
          <cell r="A236" t="str">
            <v>24-0200</v>
          </cell>
          <cell r="B236" t="str">
            <v>есть</v>
          </cell>
          <cell r="C236" t="str">
            <v>план</v>
          </cell>
          <cell r="D236" t="str">
            <v>да</v>
          </cell>
          <cell r="E236" t="str">
            <v>нет</v>
          </cell>
          <cell r="G236" t="str">
            <v>1.2.1.2</v>
          </cell>
          <cell r="H236" t="str">
            <v>Модернизация ТП 15/0,4 кВ 148-29 (инв. №5142304)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ell>
          <cell r="I236" t="str">
            <v>O_24-0200</v>
          </cell>
          <cell r="M236">
            <v>69.353769560000003</v>
          </cell>
          <cell r="N236">
            <v>0</v>
          </cell>
          <cell r="Z236" t="str">
            <v>Отклонение обуловлено длительным согласованием трассы ЛЭП 15 кВ с собственниками земельных участков.</v>
          </cell>
        </row>
        <row r="237">
          <cell r="A237" t="str">
            <v>22-1346</v>
          </cell>
          <cell r="B237" t="str">
            <v>есть</v>
          </cell>
          <cell r="C237" t="str">
            <v>план</v>
          </cell>
          <cell r="D237" t="str">
            <v>да</v>
          </cell>
          <cell r="E237">
            <v>0</v>
          </cell>
          <cell r="G237" t="str">
            <v>1.2.1.2</v>
          </cell>
          <cell r="H237" t="str">
            <v>Техническое перевооружение ПС 110 кВ О-30 Московская с заменой ДГК 10 кВ в количестве 4 штук</v>
          </cell>
          <cell r="I237" t="str">
            <v>N_22-1346</v>
          </cell>
          <cell r="M237">
            <v>42.041805410000002</v>
          </cell>
          <cell r="N237">
            <v>0</v>
          </cell>
          <cell r="Z237" t="str">
            <v>Отклонений нет.</v>
          </cell>
        </row>
        <row r="238">
          <cell r="A238">
            <v>0</v>
          </cell>
          <cell r="B238">
            <v>0</v>
          </cell>
          <cell r="C238">
            <v>0</v>
          </cell>
          <cell r="D238">
            <v>0</v>
          </cell>
          <cell r="E238">
            <v>0</v>
          </cell>
          <cell r="G238" t="str">
            <v>-</v>
          </cell>
          <cell r="H238" t="str">
            <v>-</v>
          </cell>
          <cell r="I238" t="str">
            <v>-</v>
          </cell>
        </row>
        <row r="239">
          <cell r="G239" t="str">
            <v>1.2.2</v>
          </cell>
        </row>
        <row r="240">
          <cell r="G240" t="str">
            <v>1.2.2.1</v>
          </cell>
        </row>
        <row r="241">
          <cell r="A241" t="str">
            <v>17-1426</v>
          </cell>
          <cell r="B241" t="str">
            <v>есть</v>
          </cell>
          <cell r="C241" t="str">
            <v>план</v>
          </cell>
          <cell r="D241" t="str">
            <v>да</v>
          </cell>
          <cell r="E241" t="str">
            <v>нет</v>
          </cell>
          <cell r="G241" t="str">
            <v>1.2.2.1</v>
          </cell>
          <cell r="H241" t="str">
            <v>Реконструкция ВЛ 110 кВ О-19 Полесск - О-3 Знаменск с отпайкой на ПС О-33 Красноборская (Л-122/155) протяженностью 36,78 км с установкой выключателя на ПС 110 кВ О-3 Знаменск</v>
          </cell>
          <cell r="I241" t="str">
            <v>H_17-1426</v>
          </cell>
          <cell r="M241">
            <v>2.4098380599999998</v>
          </cell>
          <cell r="N241">
            <v>0</v>
          </cell>
          <cell r="Z241" t="str">
            <v>Отклонений нет.</v>
          </cell>
        </row>
        <row r="242">
          <cell r="A242">
            <v>0</v>
          </cell>
          <cell r="B242">
            <v>0</v>
          </cell>
          <cell r="C242">
            <v>0</v>
          </cell>
          <cell r="D242" t="str">
            <v>-</v>
          </cell>
          <cell r="E242">
            <v>0</v>
          </cell>
          <cell r="G242" t="str">
            <v>-</v>
          </cell>
          <cell r="H242" t="str">
            <v>-</v>
          </cell>
          <cell r="I242" t="str">
            <v>-</v>
          </cell>
        </row>
        <row r="243">
          <cell r="A243">
            <v>0</v>
          </cell>
          <cell r="B243">
            <v>0</v>
          </cell>
          <cell r="C243">
            <v>0</v>
          </cell>
          <cell r="D243" t="str">
            <v>-</v>
          </cell>
          <cell r="E243">
            <v>0</v>
          </cell>
          <cell r="G243" t="str">
            <v>-</v>
          </cell>
          <cell r="H243" t="str">
            <v>-</v>
          </cell>
          <cell r="I243" t="str">
            <v>-</v>
          </cell>
        </row>
        <row r="244">
          <cell r="A244">
            <v>0</v>
          </cell>
          <cell r="B244">
            <v>0</v>
          </cell>
          <cell r="C244">
            <v>0</v>
          </cell>
          <cell r="D244" t="str">
            <v>-</v>
          </cell>
          <cell r="E244">
            <v>0</v>
          </cell>
          <cell r="G244" t="str">
            <v>-</v>
          </cell>
          <cell r="H244" t="str">
            <v>-</v>
          </cell>
          <cell r="I244" t="str">
            <v>-</v>
          </cell>
        </row>
        <row r="245">
          <cell r="A245" t="str">
            <v>22-1278</v>
          </cell>
          <cell r="B245" t="str">
            <v>есть</v>
          </cell>
          <cell r="C245" t="str">
            <v>план</v>
          </cell>
          <cell r="D245" t="str">
            <v>да</v>
          </cell>
          <cell r="E245" t="str">
            <v>нет</v>
          </cell>
          <cell r="G245" t="str">
            <v>1.2.2.1</v>
          </cell>
          <cell r="H245" t="str">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ell>
          <cell r="I245" t="str">
            <v>N_22-1278</v>
          </cell>
          <cell r="M245">
            <v>14.32861877</v>
          </cell>
          <cell r="N245">
            <v>0</v>
          </cell>
          <cell r="Z245" t="str">
            <v>Отклонений нет.</v>
          </cell>
        </row>
        <row r="246">
          <cell r="A246" t="str">
            <v>22-1265</v>
          </cell>
          <cell r="B246" t="str">
            <v>есть</v>
          </cell>
          <cell r="C246" t="str">
            <v>план</v>
          </cell>
          <cell r="D246" t="str">
            <v>да</v>
          </cell>
          <cell r="E246" t="str">
            <v>нет</v>
          </cell>
          <cell r="G246" t="str">
            <v>1.2.2.1</v>
          </cell>
          <cell r="H246" t="str">
            <v>Реконструкция ВЛ 15 кВ ВЛ 15-47 протяженностью 1,907 км</v>
          </cell>
          <cell r="I246" t="str">
            <v>N_22-1265</v>
          </cell>
          <cell r="Z246" t="str">
            <v>Отклонений нет.</v>
          </cell>
        </row>
        <row r="247">
          <cell r="A247" t="str">
            <v>22-1277</v>
          </cell>
          <cell r="B247" t="str">
            <v>есть</v>
          </cell>
          <cell r="C247" t="str">
            <v>план</v>
          </cell>
          <cell r="D247" t="str">
            <v>да</v>
          </cell>
          <cell r="E247" t="str">
            <v>нет</v>
          </cell>
          <cell r="G247" t="str">
            <v>1.2.2.1</v>
          </cell>
          <cell r="H247" t="str">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ell>
          <cell r="I247" t="str">
            <v>N_22-1277</v>
          </cell>
          <cell r="M247">
            <v>5.7113701199999998</v>
          </cell>
          <cell r="N247">
            <v>0</v>
          </cell>
          <cell r="Z247" t="str">
            <v>Отклонений нет.</v>
          </cell>
        </row>
        <row r="248">
          <cell r="A248" t="str">
            <v>22-1279</v>
          </cell>
          <cell r="B248" t="str">
            <v>есть</v>
          </cell>
          <cell r="C248" t="str">
            <v>план</v>
          </cell>
          <cell r="D248" t="str">
            <v>да</v>
          </cell>
          <cell r="E248" t="str">
            <v>нет</v>
          </cell>
          <cell r="G248" t="str">
            <v>1.2.2.1</v>
          </cell>
          <cell r="H248" t="str">
            <v>Реконструкция ВЛ 0,4 кВ Л-1, Л-2 от ТП 263-01 (инв. № 511516204) протяженностью 1,43 км в п. Осокино Багратионовского района</v>
          </cell>
          <cell r="I248" t="str">
            <v>N_22-1279</v>
          </cell>
          <cell r="M248">
            <v>7.2017158999999999</v>
          </cell>
          <cell r="N248">
            <v>0</v>
          </cell>
          <cell r="Z248" t="str">
            <v>Отклонений нет.</v>
          </cell>
        </row>
        <row r="249">
          <cell r="A249" t="str">
            <v>22-1336</v>
          </cell>
          <cell r="B249" t="str">
            <v>есть</v>
          </cell>
          <cell r="C249" t="str">
            <v>план</v>
          </cell>
          <cell r="D249" t="str">
            <v>да</v>
          </cell>
          <cell r="E249" t="str">
            <v>нет</v>
          </cell>
          <cell r="G249" t="str">
            <v>1.2.2.1</v>
          </cell>
          <cell r="H249" t="str">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ell>
          <cell r="I249" t="str">
            <v>N_22-1336</v>
          </cell>
          <cell r="M249">
            <v>1.33094668</v>
          </cell>
          <cell r="N249">
            <v>0</v>
          </cell>
          <cell r="Z249" t="str">
            <v>Отклонений нет.</v>
          </cell>
        </row>
        <row r="250">
          <cell r="A250" t="str">
            <v>22-1280</v>
          </cell>
          <cell r="B250" t="str">
            <v>есть</v>
          </cell>
          <cell r="C250" t="str">
            <v>план</v>
          </cell>
          <cell r="D250" t="str">
            <v>да</v>
          </cell>
          <cell r="E250" t="str">
            <v>нет</v>
          </cell>
          <cell r="G250" t="str">
            <v>1.2.2.1</v>
          </cell>
          <cell r="H250" t="str">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ell>
          <cell r="I250" t="str">
            <v>N_22-1280</v>
          </cell>
          <cell r="M250">
            <v>16.57875834</v>
          </cell>
          <cell r="N250">
            <v>0</v>
          </cell>
          <cell r="Z250" t="str">
            <v>Отклонений нет.</v>
          </cell>
        </row>
        <row r="251">
          <cell r="A251" t="str">
            <v>22-1284</v>
          </cell>
          <cell r="B251" t="str">
            <v>есть</v>
          </cell>
          <cell r="C251" t="str">
            <v>план</v>
          </cell>
          <cell r="D251" t="str">
            <v>да</v>
          </cell>
          <cell r="E251" t="str">
            <v>нет</v>
          </cell>
          <cell r="G251" t="str">
            <v>1.2.2.1</v>
          </cell>
          <cell r="H251" t="str">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ell>
          <cell r="I251" t="str">
            <v>N_22-1284</v>
          </cell>
          <cell r="M251">
            <v>11.316405489999999</v>
          </cell>
          <cell r="N251">
            <v>0</v>
          </cell>
          <cell r="Z251" t="str">
            <v>Отклонений нет.</v>
          </cell>
        </row>
        <row r="252">
          <cell r="A252" t="str">
            <v>16-0451</v>
          </cell>
          <cell r="B252" t="str">
            <v>есть</v>
          </cell>
          <cell r="C252" t="str">
            <v>план 2024</v>
          </cell>
          <cell r="D252" t="str">
            <v>-</v>
          </cell>
          <cell r="E252" t="str">
            <v>нет</v>
          </cell>
          <cell r="G252" t="str">
            <v>-</v>
          </cell>
          <cell r="H252" t="str">
            <v>-</v>
          </cell>
          <cell r="I252" t="str">
            <v>-</v>
          </cell>
        </row>
        <row r="253">
          <cell r="A253" t="str">
            <v>22-1285</v>
          </cell>
          <cell r="B253" t="str">
            <v>есть</v>
          </cell>
          <cell r="C253" t="str">
            <v>план</v>
          </cell>
          <cell r="D253" t="str">
            <v>да</v>
          </cell>
          <cell r="E253" t="str">
            <v>нет</v>
          </cell>
          <cell r="G253" t="str">
            <v>1.2.2.1</v>
          </cell>
          <cell r="H253" t="str">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ell>
          <cell r="I253" t="str">
            <v>N_22-1285</v>
          </cell>
          <cell r="M253">
            <v>9.3621276400000006</v>
          </cell>
          <cell r="N253">
            <v>0</v>
          </cell>
          <cell r="Z253" t="str">
            <v>Отклонений нет.</v>
          </cell>
        </row>
        <row r="254">
          <cell r="A254" t="str">
            <v>19-1217</v>
          </cell>
          <cell r="B254" t="str">
            <v>есть</v>
          </cell>
          <cell r="C254" t="str">
            <v>план</v>
          </cell>
          <cell r="D254" t="str">
            <v>да</v>
          </cell>
          <cell r="E254" t="str">
            <v>нет</v>
          </cell>
          <cell r="G254" t="str">
            <v>1.2.2.1</v>
          </cell>
          <cell r="H254" t="str">
            <v>Реконструкция ВЛ 0,4 кВ Л-2 от ТП 263-06 протяженностью 995 м, ВЛ 0,4 кВ Л-1 от ТП 263-07 протяженностью 494 м в п. Ильюшино Багратионовского района</v>
          </cell>
          <cell r="I254" t="str">
            <v>N_19-1217</v>
          </cell>
          <cell r="M254">
            <v>7.0090807599999998</v>
          </cell>
          <cell r="N254">
            <v>0.12382733</v>
          </cell>
          <cell r="Z254" t="str">
            <v>Отклонение от плана обусловлено оплатой кредиторской задолженности за выполненные в 2024 году работы (поздняя сдача актов выполненных работ).</v>
          </cell>
        </row>
        <row r="255">
          <cell r="A255" t="str">
            <v>16-0403</v>
          </cell>
          <cell r="B255" t="str">
            <v>есть</v>
          </cell>
          <cell r="C255" t="str">
            <v>план</v>
          </cell>
          <cell r="D255" t="str">
            <v>да</v>
          </cell>
          <cell r="E255" t="str">
            <v>нет</v>
          </cell>
          <cell r="G255" t="str">
            <v>1.2.2.1</v>
          </cell>
          <cell r="H255" t="str">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ell>
          <cell r="I255" t="str">
            <v>H_16-0403</v>
          </cell>
          <cell r="M255">
            <v>0</v>
          </cell>
          <cell r="N255">
            <v>0</v>
          </cell>
          <cell r="Z255" t="str">
            <v>Отклонений нет.</v>
          </cell>
        </row>
        <row r="256">
          <cell r="A256" t="str">
            <v>22-1261</v>
          </cell>
          <cell r="B256" t="str">
            <v>есть</v>
          </cell>
          <cell r="C256" t="str">
            <v>план</v>
          </cell>
          <cell r="D256" t="str">
            <v>да</v>
          </cell>
          <cell r="E256" t="str">
            <v>нет</v>
          </cell>
          <cell r="G256" t="str">
            <v>1.2.2.1</v>
          </cell>
          <cell r="H256" t="str">
            <v>Реконструкция отпайки к ТП 041-05 ВЛ 15 кВ ВЛ 15-041 протяженностью 1410 м в п. Тихореченское Балтийского ГО</v>
          </cell>
          <cell r="I256" t="str">
            <v>N_22-1261</v>
          </cell>
          <cell r="Z256" t="str">
            <v>Отклонений нет.</v>
          </cell>
        </row>
        <row r="257">
          <cell r="A257" t="str">
            <v>22-1291</v>
          </cell>
          <cell r="B257" t="str">
            <v>есть</v>
          </cell>
          <cell r="C257" t="str">
            <v>план</v>
          </cell>
          <cell r="D257" t="str">
            <v>да</v>
          </cell>
          <cell r="E257" t="str">
            <v>нет</v>
          </cell>
          <cell r="G257" t="str">
            <v>1.2.2.1</v>
          </cell>
          <cell r="H257" t="str">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ell>
          <cell r="I257" t="str">
            <v>N_22-1291</v>
          </cell>
          <cell r="M257">
            <v>4.7450869000000004</v>
          </cell>
          <cell r="N257">
            <v>0</v>
          </cell>
          <cell r="Z257" t="str">
            <v>Отклонений нет.</v>
          </cell>
        </row>
        <row r="258">
          <cell r="A258" t="str">
            <v>22-1292</v>
          </cell>
          <cell r="B258" t="str">
            <v>есть</v>
          </cell>
          <cell r="C258" t="str">
            <v>план</v>
          </cell>
          <cell r="D258" t="str">
            <v>да</v>
          </cell>
          <cell r="E258" t="str">
            <v>нет</v>
          </cell>
          <cell r="G258" t="str">
            <v>1.2.2.1</v>
          </cell>
          <cell r="H258" t="str">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ell>
          <cell r="I258" t="str">
            <v>N_22-1292</v>
          </cell>
          <cell r="M258">
            <v>9.5251743500000003</v>
          </cell>
          <cell r="N258">
            <v>0</v>
          </cell>
          <cell r="Z258" t="str">
            <v>Отклонений нет.</v>
          </cell>
        </row>
        <row r="259">
          <cell r="A259" t="str">
            <v>22-1293</v>
          </cell>
          <cell r="B259" t="str">
            <v>есть</v>
          </cell>
          <cell r="C259" t="str">
            <v>план</v>
          </cell>
          <cell r="D259" t="str">
            <v>да</v>
          </cell>
          <cell r="E259" t="str">
            <v>нет</v>
          </cell>
          <cell r="G259" t="str">
            <v>1.2.2.1</v>
          </cell>
          <cell r="H259" t="str">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ell>
          <cell r="I259" t="str">
            <v>N_22-1293</v>
          </cell>
          <cell r="M259">
            <v>10.376012660000001</v>
          </cell>
          <cell r="N259">
            <v>0</v>
          </cell>
          <cell r="Z259" t="str">
            <v>Отклонений нет.</v>
          </cell>
        </row>
        <row r="260">
          <cell r="A260" t="str">
            <v>22-1296</v>
          </cell>
          <cell r="B260" t="str">
            <v>есть</v>
          </cell>
          <cell r="C260" t="str">
            <v>план</v>
          </cell>
          <cell r="D260" t="str">
            <v>да</v>
          </cell>
          <cell r="E260" t="str">
            <v>нет</v>
          </cell>
          <cell r="G260" t="str">
            <v>1.2.2.1</v>
          </cell>
          <cell r="H260" t="str">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ell>
          <cell r="I260" t="str">
            <v>N_22-1296</v>
          </cell>
          <cell r="M260">
            <v>7.0123924200000003</v>
          </cell>
          <cell r="N260">
            <v>0</v>
          </cell>
          <cell r="Z260" t="str">
            <v>Отклонений нет.</v>
          </cell>
        </row>
        <row r="261">
          <cell r="A261" t="str">
            <v>22-1297</v>
          </cell>
          <cell r="B261" t="str">
            <v>есть</v>
          </cell>
          <cell r="C261" t="str">
            <v>план</v>
          </cell>
          <cell r="D261" t="str">
            <v>да</v>
          </cell>
          <cell r="E261" t="str">
            <v>нет</v>
          </cell>
          <cell r="G261" t="str">
            <v>1.2.2.1</v>
          </cell>
          <cell r="H261" t="str">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ell>
          <cell r="I261" t="str">
            <v>N_22-1297</v>
          </cell>
          <cell r="M261">
            <v>8.9678020200000006</v>
          </cell>
          <cell r="N261">
            <v>0.23295326</v>
          </cell>
          <cell r="Z261" t="str">
            <v>Отклонение от плана обусловлено оплатой кредиторской задолженности за выполненные в 2024 году работы (поздняя сдача актов выполненных работ).</v>
          </cell>
        </row>
        <row r="262">
          <cell r="A262" t="str">
            <v>22-1298</v>
          </cell>
          <cell r="B262" t="str">
            <v>есть</v>
          </cell>
          <cell r="C262" t="str">
            <v>план</v>
          </cell>
          <cell r="D262" t="str">
            <v>да</v>
          </cell>
          <cell r="E262" t="str">
            <v>нет</v>
          </cell>
          <cell r="G262" t="str">
            <v>1.2.2.1</v>
          </cell>
          <cell r="H262" t="str">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ell>
          <cell r="I262" t="str">
            <v>N_22-1298</v>
          </cell>
          <cell r="M262">
            <v>6.0527667699999999</v>
          </cell>
          <cell r="N262">
            <v>0.22948966000000001</v>
          </cell>
          <cell r="Z262" t="str">
            <v>Отклонение от плана обусловлено оплатой кредиторской задолженности за выполненные в 2024 году работы (поздняя сдача актов выполненных работ).</v>
          </cell>
        </row>
        <row r="263">
          <cell r="A263" t="str">
            <v>22-1299</v>
          </cell>
          <cell r="B263" t="str">
            <v>есть</v>
          </cell>
          <cell r="C263" t="str">
            <v>план</v>
          </cell>
          <cell r="D263" t="str">
            <v>да</v>
          </cell>
          <cell r="E263" t="str">
            <v>нет</v>
          </cell>
          <cell r="G263" t="str">
            <v>1.2.2.1</v>
          </cell>
          <cell r="H263" t="str">
            <v xml:space="preserve">Реконструкция ВЛ 0,4 кВ от ТП 50-08 (инв. № 5115054) протяженностью 0,68 км в п. Васильевское Гурьевского района </v>
          </cell>
          <cell r="I263" t="str">
            <v>N_22-1299</v>
          </cell>
          <cell r="M263">
            <v>0</v>
          </cell>
          <cell r="N263">
            <v>2.4572052000000002</v>
          </cell>
          <cell r="Z263" t="str">
            <v>Отклонение от плана обусловлено оплатой кредиторской задолженности за выполненные в 2024 году работы (поздняя сдача актов выполненных работ).</v>
          </cell>
        </row>
        <row r="264">
          <cell r="A264" t="str">
            <v>22-1300</v>
          </cell>
          <cell r="B264" t="str">
            <v>есть</v>
          </cell>
          <cell r="C264" t="str">
            <v>план</v>
          </cell>
          <cell r="D264" t="str">
            <v>да</v>
          </cell>
          <cell r="E264" t="str">
            <v>нет</v>
          </cell>
          <cell r="G264" t="str">
            <v>1.2.2.1</v>
          </cell>
          <cell r="H264" t="str">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ell>
          <cell r="I264" t="str">
            <v>N_22-1300</v>
          </cell>
          <cell r="M264">
            <v>13.11924044</v>
          </cell>
          <cell r="N264">
            <v>0</v>
          </cell>
          <cell r="Z264" t="str">
            <v>Отклонений нет.</v>
          </cell>
        </row>
        <row r="265">
          <cell r="A265" t="str">
            <v>19-1035-1</v>
          </cell>
          <cell r="B265" t="str">
            <v>есть</v>
          </cell>
          <cell r="C265" t="str">
            <v>план</v>
          </cell>
          <cell r="D265" t="str">
            <v>-</v>
          </cell>
          <cell r="E265" t="str">
            <v>нет</v>
          </cell>
          <cell r="G265" t="str">
            <v>-</v>
          </cell>
          <cell r="H265" t="str">
            <v>-</v>
          </cell>
          <cell r="I265" t="str">
            <v>-</v>
          </cell>
        </row>
        <row r="266">
          <cell r="A266">
            <v>0</v>
          </cell>
          <cell r="B266">
            <v>0</v>
          </cell>
          <cell r="C266" t="str">
            <v>план</v>
          </cell>
          <cell r="D266" t="str">
            <v>-</v>
          </cell>
          <cell r="E266">
            <v>0</v>
          </cell>
          <cell r="G266" t="str">
            <v>-</v>
          </cell>
          <cell r="H266" t="str">
            <v>-</v>
          </cell>
          <cell r="I266" t="str">
            <v>-</v>
          </cell>
        </row>
        <row r="267">
          <cell r="A267">
            <v>0</v>
          </cell>
          <cell r="B267">
            <v>0</v>
          </cell>
          <cell r="C267" t="str">
            <v>план</v>
          </cell>
          <cell r="D267" t="str">
            <v>-</v>
          </cell>
          <cell r="E267">
            <v>0</v>
          </cell>
          <cell r="G267" t="str">
            <v>-</v>
          </cell>
          <cell r="H267" t="str">
            <v>-</v>
          </cell>
          <cell r="I267" t="str">
            <v>-</v>
          </cell>
        </row>
        <row r="268">
          <cell r="A268">
            <v>0</v>
          </cell>
          <cell r="B268">
            <v>0</v>
          </cell>
          <cell r="C268" t="str">
            <v>план</v>
          </cell>
          <cell r="D268" t="str">
            <v>-</v>
          </cell>
          <cell r="E268">
            <v>0</v>
          </cell>
          <cell r="G268" t="str">
            <v>-</v>
          </cell>
          <cell r="H268" t="str">
            <v>-</v>
          </cell>
          <cell r="I268" t="str">
            <v>-</v>
          </cell>
        </row>
        <row r="269">
          <cell r="A269">
            <v>0</v>
          </cell>
          <cell r="B269">
            <v>0</v>
          </cell>
          <cell r="C269" t="str">
            <v>план</v>
          </cell>
          <cell r="D269" t="str">
            <v>-</v>
          </cell>
          <cell r="E269">
            <v>0</v>
          </cell>
          <cell r="G269" t="str">
            <v>-</v>
          </cell>
          <cell r="H269" t="str">
            <v>-</v>
          </cell>
          <cell r="I269" t="str">
            <v>-</v>
          </cell>
        </row>
        <row r="270">
          <cell r="A270" t="str">
            <v>22-1303</v>
          </cell>
          <cell r="B270" t="str">
            <v>есть</v>
          </cell>
          <cell r="C270" t="str">
            <v>план</v>
          </cell>
          <cell r="D270" t="str">
            <v>да</v>
          </cell>
          <cell r="E270" t="str">
            <v>нет</v>
          </cell>
          <cell r="G270" t="str">
            <v>1.2.2.1</v>
          </cell>
          <cell r="H270" t="str">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ell>
          <cell r="I270" t="str">
            <v>N_22-1303</v>
          </cell>
          <cell r="M270">
            <v>16.372636190000001</v>
          </cell>
          <cell r="N270">
            <v>0.30668331999999998</v>
          </cell>
          <cell r="Z270" t="str">
            <v>Отклонение обуловлено длительным согласованием трассы ЛЭП 15 кВ и ВЛ 0,4 кВ с собственниками земельных участков в 2024 г.</v>
          </cell>
        </row>
        <row r="271">
          <cell r="A271" t="str">
            <v>22-1308</v>
          </cell>
          <cell r="B271" t="str">
            <v>есть</v>
          </cell>
          <cell r="C271" t="str">
            <v>план</v>
          </cell>
          <cell r="D271" t="str">
            <v>да</v>
          </cell>
          <cell r="E271" t="str">
            <v>нет</v>
          </cell>
          <cell r="G271" t="str">
            <v>1.2.2.1</v>
          </cell>
          <cell r="H271" t="str">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ell>
          <cell r="I271" t="str">
            <v>N_22-1308</v>
          </cell>
          <cell r="M271">
            <v>1.3608202</v>
          </cell>
          <cell r="N271">
            <v>0</v>
          </cell>
          <cell r="Z271" t="str">
            <v>Отклонений нет.</v>
          </cell>
        </row>
        <row r="272">
          <cell r="A272" t="str">
            <v>22-1313</v>
          </cell>
          <cell r="B272" t="str">
            <v>есть</v>
          </cell>
          <cell r="C272" t="str">
            <v>план</v>
          </cell>
          <cell r="D272" t="str">
            <v>да</v>
          </cell>
          <cell r="E272" t="str">
            <v>нет</v>
          </cell>
          <cell r="G272" t="str">
            <v>1.2.2.1</v>
          </cell>
          <cell r="H272" t="str">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ell>
          <cell r="I272" t="str">
            <v>N_22-1313</v>
          </cell>
          <cell r="M272">
            <v>11.104819620000001</v>
          </cell>
          <cell r="N272">
            <v>0</v>
          </cell>
          <cell r="Z272" t="str">
            <v>Отклонений нет.</v>
          </cell>
        </row>
        <row r="273">
          <cell r="A273" t="str">
            <v>22-1316</v>
          </cell>
          <cell r="B273" t="str">
            <v>есть</v>
          </cell>
          <cell r="C273" t="str">
            <v>план</v>
          </cell>
          <cell r="D273" t="str">
            <v>да</v>
          </cell>
          <cell r="E273" t="str">
            <v>нет</v>
          </cell>
          <cell r="G273" t="str">
            <v>1.2.2.1</v>
          </cell>
          <cell r="H273" t="str">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ell>
          <cell r="I273" t="str">
            <v>N_22-1316</v>
          </cell>
          <cell r="M273">
            <v>12.208332970000001</v>
          </cell>
          <cell r="N273">
            <v>0</v>
          </cell>
          <cell r="Z273" t="str">
            <v>Отклонений нет.</v>
          </cell>
        </row>
        <row r="274">
          <cell r="A274" t="str">
            <v>22-1330</v>
          </cell>
          <cell r="B274" t="str">
            <v>есть</v>
          </cell>
          <cell r="C274" t="str">
            <v>план</v>
          </cell>
          <cell r="D274" t="str">
            <v>да</v>
          </cell>
          <cell r="E274" t="str">
            <v>нет</v>
          </cell>
          <cell r="G274" t="str">
            <v>1.2.2.1</v>
          </cell>
          <cell r="H274" t="str">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ell>
          <cell r="I274" t="str">
            <v>N_22-1330</v>
          </cell>
          <cell r="M274">
            <v>12.81260316</v>
          </cell>
          <cell r="N274">
            <v>0</v>
          </cell>
          <cell r="Z274" t="str">
            <v>Отклонений нет.</v>
          </cell>
        </row>
        <row r="275">
          <cell r="A275" t="str">
            <v>22-1334</v>
          </cell>
          <cell r="B275" t="str">
            <v>есть</v>
          </cell>
          <cell r="C275" t="str">
            <v>план</v>
          </cell>
          <cell r="D275" t="str">
            <v>да</v>
          </cell>
          <cell r="E275" t="str">
            <v>нет</v>
          </cell>
          <cell r="G275" t="str">
            <v>1.2.2.1</v>
          </cell>
          <cell r="H275" t="str">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ell>
          <cell r="I275" t="str">
            <v>N_22-1334</v>
          </cell>
          <cell r="M275">
            <v>6.8835816899999998</v>
          </cell>
          <cell r="N275">
            <v>5.9090740000000003E-2</v>
          </cell>
          <cell r="Z275" t="str">
            <v>Отклонение от плана обусловлено оплатой кредиторской задолженности за выполненные в 2024 году работы (поздняя сдача актов выполненных работ).</v>
          </cell>
        </row>
        <row r="276">
          <cell r="A276" t="str">
            <v>22-1335</v>
          </cell>
          <cell r="B276" t="str">
            <v>есть</v>
          </cell>
          <cell r="C276" t="str">
            <v>план</v>
          </cell>
          <cell r="D276" t="str">
            <v>да</v>
          </cell>
          <cell r="E276" t="str">
            <v>нет</v>
          </cell>
          <cell r="G276" t="str">
            <v>1.2.2.1</v>
          </cell>
          <cell r="H276" t="str">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ell>
          <cell r="I276" t="str">
            <v>N_22-1335</v>
          </cell>
          <cell r="M276">
            <v>6.2884151099999999</v>
          </cell>
          <cell r="N276">
            <v>0</v>
          </cell>
          <cell r="Z276" t="str">
            <v>Отклонений нет.</v>
          </cell>
        </row>
        <row r="277">
          <cell r="A277" t="str">
            <v>22-1263</v>
          </cell>
          <cell r="B277" t="str">
            <v>есть</v>
          </cell>
          <cell r="C277" t="str">
            <v>план</v>
          </cell>
          <cell r="D277" t="str">
            <v>да</v>
          </cell>
          <cell r="E277" t="str">
            <v>нет</v>
          </cell>
          <cell r="G277" t="str">
            <v>1.2.2.1</v>
          </cell>
          <cell r="H277" t="str">
            <v>Реконструкция ВЛ 15 кВ № 15-038 протяженностью 1820 м, замена участков ВЛ на КЛ протяженностью протяжённостью 1635 м в п. Романово Зеленоградского ГО</v>
          </cell>
          <cell r="I277" t="str">
            <v>N_22-1263</v>
          </cell>
          <cell r="M277">
            <v>0.92345460999999995</v>
          </cell>
          <cell r="N277">
            <v>0</v>
          </cell>
          <cell r="Z277" t="str">
            <v>Отклонений нет.</v>
          </cell>
        </row>
        <row r="278">
          <cell r="A278" t="str">
            <v>22-1266</v>
          </cell>
          <cell r="B278" t="str">
            <v>есть</v>
          </cell>
          <cell r="C278" t="str">
            <v>план</v>
          </cell>
          <cell r="D278" t="str">
            <v>да</v>
          </cell>
          <cell r="E278" t="str">
            <v>нет</v>
          </cell>
          <cell r="G278" t="str">
            <v>1.2.2.1</v>
          </cell>
          <cell r="H278" t="str">
            <v>Реконструкция ВЛ 15 кВ № 15-036 протяжённостью 2100 м, замена участков ВЛ на КЛ протяженностью протяжённостью 100 м в Зеленоградском ГО</v>
          </cell>
          <cell r="I278" t="str">
            <v>N_22-1266</v>
          </cell>
          <cell r="M278">
            <v>0.45700183999999999</v>
          </cell>
          <cell r="N278">
            <v>0</v>
          </cell>
          <cell r="Z278" t="str">
            <v>Отклонений нет.</v>
          </cell>
        </row>
        <row r="279">
          <cell r="A279" t="str">
            <v>22-1267</v>
          </cell>
          <cell r="B279" t="str">
            <v>есть</v>
          </cell>
          <cell r="C279" t="str">
            <v>план</v>
          </cell>
          <cell r="D279" t="str">
            <v>да</v>
          </cell>
          <cell r="E279" t="str">
            <v>нет</v>
          </cell>
          <cell r="G279" t="str">
            <v>1.2.2.1</v>
          </cell>
          <cell r="H279" t="str">
            <v>Реконструкция ВЛ 15 кВ № 15-050 протяжённостью 6700 м, замена участков ВЛ на КЛ протяженностью 100 м в Зеленоградском ГО</v>
          </cell>
          <cell r="I279" t="str">
            <v>N_22-1267</v>
          </cell>
          <cell r="M279">
            <v>1.0801989400000001</v>
          </cell>
          <cell r="N279">
            <v>0</v>
          </cell>
          <cell r="Z279" t="str">
            <v>Отклонений нет.</v>
          </cell>
        </row>
        <row r="280">
          <cell r="A280" t="str">
            <v>22-1268</v>
          </cell>
          <cell r="B280" t="str">
            <v>есть</v>
          </cell>
          <cell r="C280" t="str">
            <v>план</v>
          </cell>
          <cell r="D280" t="str">
            <v>да</v>
          </cell>
          <cell r="E280" t="str">
            <v>нет</v>
          </cell>
          <cell r="G280" t="str">
            <v>1.2.2.1</v>
          </cell>
          <cell r="H280" t="str">
            <v>Реконструкция ВЛ 15 кВ № 15-114 с заменой ВЛ в КЛ протяжённостью 6700 м в Светловском ГО</v>
          </cell>
          <cell r="I280" t="str">
            <v>N_22-1268</v>
          </cell>
          <cell r="M280">
            <v>1.0222324300000001</v>
          </cell>
          <cell r="N280">
            <v>0</v>
          </cell>
          <cell r="Z280" t="str">
            <v>Отклонений нет.</v>
          </cell>
        </row>
        <row r="281">
          <cell r="A281" t="str">
            <v>22-1317</v>
          </cell>
          <cell r="B281" t="str">
            <v>есть</v>
          </cell>
          <cell r="C281" t="str">
            <v>план</v>
          </cell>
          <cell r="D281" t="str">
            <v>да</v>
          </cell>
          <cell r="E281" t="str">
            <v>нет</v>
          </cell>
          <cell r="G281" t="str">
            <v>1.2.2.1</v>
          </cell>
          <cell r="H281" t="str">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ell>
          <cell r="I281" t="str">
            <v>N_22-1317</v>
          </cell>
          <cell r="M281">
            <v>0.43815278000000002</v>
          </cell>
          <cell r="N281">
            <v>0</v>
          </cell>
          <cell r="Z281" t="str">
            <v>Отклонений нет.</v>
          </cell>
        </row>
        <row r="282">
          <cell r="A282" t="str">
            <v>22-1294</v>
          </cell>
          <cell r="B282" t="str">
            <v>есть</v>
          </cell>
          <cell r="C282" t="str">
            <v>план</v>
          </cell>
          <cell r="D282" t="str">
            <v>да</v>
          </cell>
          <cell r="E282" t="str">
            <v>нет</v>
          </cell>
          <cell r="G282" t="str">
            <v>1.2.2.1</v>
          </cell>
          <cell r="H282" t="str">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ell>
          <cell r="I282" t="str">
            <v>N_22-1294</v>
          </cell>
          <cell r="M282">
            <v>0</v>
          </cell>
          <cell r="N282">
            <v>0.22220153000000001</v>
          </cell>
          <cell r="Z282" t="str">
            <v>Отклонение обуловлено длительным согласованием трассы ЛЭП 15 кВ и ВЛ 0,4 кВ с собственниками земельных участков в 2024 г.</v>
          </cell>
        </row>
        <row r="283">
          <cell r="A283">
            <v>0</v>
          </cell>
          <cell r="B283">
            <v>0</v>
          </cell>
          <cell r="C283">
            <v>0</v>
          </cell>
          <cell r="D283" t="str">
            <v>-</v>
          </cell>
          <cell r="E283">
            <v>0</v>
          </cell>
          <cell r="G283" t="str">
            <v>-</v>
          </cell>
          <cell r="H283" t="str">
            <v>-</v>
          </cell>
          <cell r="I283" t="str">
            <v>-</v>
          </cell>
        </row>
        <row r="284">
          <cell r="A284">
            <v>0</v>
          </cell>
          <cell r="B284">
            <v>0</v>
          </cell>
          <cell r="C284">
            <v>0</v>
          </cell>
          <cell r="D284" t="str">
            <v>-</v>
          </cell>
          <cell r="E284">
            <v>0</v>
          </cell>
          <cell r="G284" t="str">
            <v>-</v>
          </cell>
          <cell r="H284" t="str">
            <v>-</v>
          </cell>
          <cell r="I284" t="str">
            <v>-</v>
          </cell>
        </row>
        <row r="285">
          <cell r="A285">
            <v>0</v>
          </cell>
          <cell r="B285">
            <v>0</v>
          </cell>
          <cell r="C285">
            <v>0</v>
          </cell>
          <cell r="D285" t="str">
            <v>-</v>
          </cell>
          <cell r="E285">
            <v>0</v>
          </cell>
          <cell r="G285" t="str">
            <v>-</v>
          </cell>
          <cell r="H285" t="str">
            <v>-</v>
          </cell>
          <cell r="I285" t="str">
            <v>-</v>
          </cell>
        </row>
        <row r="286">
          <cell r="A286">
            <v>0</v>
          </cell>
          <cell r="B286">
            <v>0</v>
          </cell>
          <cell r="C286">
            <v>0</v>
          </cell>
          <cell r="D286" t="str">
            <v>-</v>
          </cell>
          <cell r="E286">
            <v>0</v>
          </cell>
          <cell r="G286" t="str">
            <v>-</v>
          </cell>
          <cell r="H286" t="str">
            <v>-</v>
          </cell>
          <cell r="I286" t="str">
            <v>-</v>
          </cell>
        </row>
        <row r="287">
          <cell r="A287">
            <v>0</v>
          </cell>
          <cell r="B287">
            <v>0</v>
          </cell>
          <cell r="C287">
            <v>0</v>
          </cell>
          <cell r="D287" t="str">
            <v>-</v>
          </cell>
          <cell r="E287">
            <v>0</v>
          </cell>
          <cell r="G287" t="str">
            <v>-</v>
          </cell>
          <cell r="H287" t="str">
            <v>-</v>
          </cell>
          <cell r="I287" t="str">
            <v>-</v>
          </cell>
        </row>
        <row r="288">
          <cell r="A288">
            <v>0</v>
          </cell>
          <cell r="B288">
            <v>0</v>
          </cell>
          <cell r="C288">
            <v>0</v>
          </cell>
          <cell r="D288" t="str">
            <v>-</v>
          </cell>
          <cell r="E288">
            <v>0</v>
          </cell>
          <cell r="G288" t="str">
            <v>-</v>
          </cell>
          <cell r="H288" t="str">
            <v>-</v>
          </cell>
          <cell r="I288" t="str">
            <v>-</v>
          </cell>
        </row>
        <row r="289">
          <cell r="A289">
            <v>0</v>
          </cell>
          <cell r="B289">
            <v>0</v>
          </cell>
          <cell r="C289">
            <v>0</v>
          </cell>
          <cell r="D289" t="str">
            <v>-</v>
          </cell>
          <cell r="E289">
            <v>0</v>
          </cell>
          <cell r="G289" t="str">
            <v>-</v>
          </cell>
          <cell r="H289" t="str">
            <v>-</v>
          </cell>
          <cell r="I289" t="str">
            <v>-</v>
          </cell>
        </row>
        <row r="290">
          <cell r="A290">
            <v>0</v>
          </cell>
          <cell r="B290">
            <v>0</v>
          </cell>
          <cell r="C290">
            <v>0</v>
          </cell>
          <cell r="D290" t="str">
            <v>-</v>
          </cell>
          <cell r="E290">
            <v>0</v>
          </cell>
          <cell r="G290" t="str">
            <v>-</v>
          </cell>
          <cell r="H290" t="str">
            <v>-</v>
          </cell>
          <cell r="I290" t="str">
            <v>-</v>
          </cell>
        </row>
        <row r="291">
          <cell r="A291" t="str">
            <v>21-0143</v>
          </cell>
          <cell r="B291">
            <v>0</v>
          </cell>
          <cell r="C291" t="str">
            <v>внеплан</v>
          </cell>
          <cell r="D291" t="str">
            <v>да</v>
          </cell>
          <cell r="E291" t="str">
            <v>вынос</v>
          </cell>
          <cell r="G291" t="str">
            <v>1.2.2.1</v>
          </cell>
          <cell r="H291" t="str">
            <v>Переустройство ЛЭП 0,4 кВ от ТП 246-04 (инв.511473003), ТП 246-01 (инв.511588801), ПС В-48 (инв.511594401), строительство ТП 15/0,4 кВ, КЛ 15 кВ от ВЛ 15-246 (инв.511565), КЛ 0,4 кВ в п. Железнодорожный</v>
          </cell>
          <cell r="I291" t="str">
            <v>O_21-0143</v>
          </cell>
          <cell r="M291" t="str">
            <v>нд</v>
          </cell>
          <cell r="N291">
            <v>0.85594177000000005</v>
          </cell>
          <cell r="Z291" t="str">
            <v>Выполнение мероприятий по выносу (переустройству) объектов АО "Россети Янтарь" № 78/115/20 от 03.03.2021, ДС № 1 от 27.05.2021, ДС № 2 от 02.09.2024, ДС № 3 от 25.10.2024.</v>
          </cell>
        </row>
        <row r="292">
          <cell r="A292" t="str">
            <v>24-0982</v>
          </cell>
          <cell r="B292">
            <v>0</v>
          </cell>
          <cell r="C292" t="str">
            <v>внеплан</v>
          </cell>
          <cell r="D292" t="str">
            <v>да</v>
          </cell>
          <cell r="E292" t="str">
            <v>вынос</v>
          </cell>
          <cell r="G292" t="str">
            <v>1.2.2.1</v>
          </cell>
          <cell r="H292" t="str">
            <v>Переустройство (вынос) ВЛ 15-143 (инв.511467701) ответвление к ТП 143-09 по ул. Транспортной в г. Гурьевске Гурьевского МО</v>
          </cell>
          <cell r="I292" t="str">
            <v>O_24-0982</v>
          </cell>
          <cell r="M292" t="str">
            <v>нд</v>
          </cell>
          <cell r="N292">
            <v>0</v>
          </cell>
          <cell r="Z292" t="str">
            <v>Выполнение мероприятий по выносу (переустройству) объектов АО "Россети Янтарь" № 33/115/24 от 05.07.2024, ДС № 1 от 08.07.2024.</v>
          </cell>
        </row>
        <row r="293">
          <cell r="A293" t="str">
            <v>23-1452</v>
          </cell>
          <cell r="B293">
            <v>0</v>
          </cell>
          <cell r="C293" t="str">
            <v>внеплан</v>
          </cell>
          <cell r="D293" t="str">
            <v>да</v>
          </cell>
          <cell r="E293" t="str">
            <v>вынос</v>
          </cell>
          <cell r="G293" t="str">
            <v>1.2.2.1</v>
          </cell>
          <cell r="H293" t="str">
            <v>Переустройство (вынос) КВЛ 15-254 (инв.511612806), отпайки ВЛ 15-254 к ТП 254-01 (инв.511612806) в п. Малое Васильково Гурьевский МО</v>
          </cell>
          <cell r="I293" t="str">
            <v>O_23-1452</v>
          </cell>
          <cell r="M293" t="str">
            <v>нд</v>
          </cell>
          <cell r="N293">
            <v>0</v>
          </cell>
          <cell r="Z293" t="str">
            <v>Выполнение мероприятий по выносу (переустройству) объектов АО "Россети Янтарь"от 29.08.2023 № 72/115/23.</v>
          </cell>
        </row>
        <row r="294">
          <cell r="A294" t="str">
            <v>23-0838</v>
          </cell>
          <cell r="B294">
            <v>0</v>
          </cell>
          <cell r="C294">
            <v>0</v>
          </cell>
          <cell r="D294" t="str">
            <v>-</v>
          </cell>
          <cell r="E294" t="str">
            <v>вынос</v>
          </cell>
          <cell r="G294" t="str">
            <v>-</v>
          </cell>
          <cell r="H294" t="str">
            <v>-</v>
          </cell>
          <cell r="I294" t="str">
            <v>-</v>
          </cell>
        </row>
        <row r="295">
          <cell r="A295" t="str">
            <v>23-1664</v>
          </cell>
          <cell r="B295">
            <v>0</v>
          </cell>
          <cell r="C295">
            <v>0</v>
          </cell>
          <cell r="D295" t="str">
            <v>-</v>
          </cell>
          <cell r="E295" t="str">
            <v>вынос</v>
          </cell>
          <cell r="G295" t="str">
            <v>-</v>
          </cell>
          <cell r="H295" t="str">
            <v>-</v>
          </cell>
          <cell r="I295" t="str">
            <v>-</v>
          </cell>
        </row>
        <row r="296">
          <cell r="A296" t="str">
            <v>23-0688</v>
          </cell>
          <cell r="B296">
            <v>0</v>
          </cell>
          <cell r="C296">
            <v>0</v>
          </cell>
          <cell r="D296" t="str">
            <v>-</v>
          </cell>
          <cell r="E296" t="str">
            <v>вынос</v>
          </cell>
          <cell r="G296" t="str">
            <v>-</v>
          </cell>
          <cell r="H296" t="str">
            <v>-</v>
          </cell>
          <cell r="I296" t="str">
            <v>-</v>
          </cell>
        </row>
        <row r="297">
          <cell r="A297" t="str">
            <v>22-1218</v>
          </cell>
          <cell r="B297">
            <v>0</v>
          </cell>
          <cell r="C297">
            <v>0</v>
          </cell>
          <cell r="D297" t="str">
            <v>-</v>
          </cell>
          <cell r="E297" t="str">
            <v>вынос</v>
          </cell>
          <cell r="G297" t="str">
            <v>-</v>
          </cell>
          <cell r="H297" t="str">
            <v>-</v>
          </cell>
          <cell r="I297" t="str">
            <v>-</v>
          </cell>
        </row>
        <row r="298">
          <cell r="A298" t="str">
            <v>23-0710</v>
          </cell>
          <cell r="B298">
            <v>0</v>
          </cell>
          <cell r="C298" t="str">
            <v>внеплан</v>
          </cell>
          <cell r="D298" t="str">
            <v>да</v>
          </cell>
          <cell r="E298" t="str">
            <v>вынос</v>
          </cell>
          <cell r="G298" t="str">
            <v>1.2.2.1</v>
          </cell>
          <cell r="H298" t="str">
            <v>Переустройстов (вынос) ВЛ 0,4 кВ (Л-1) от ТП 025-35 (инв.№ 511384301) по ул.Калининградской в п.Комсомольск Гвардейского МО</v>
          </cell>
          <cell r="I298" t="str">
            <v>N_23-0710</v>
          </cell>
          <cell r="M298" t="str">
            <v>нд</v>
          </cell>
          <cell r="N298">
            <v>1.1736778000000001</v>
          </cell>
          <cell r="Z298" t="str">
            <v>Соглашение о компенсации от 04.04.2023 № 25/115/23, мероприятия по выносу (переустройству) объектов АО "Россети Янтарь".</v>
          </cell>
        </row>
        <row r="299">
          <cell r="A299" t="str">
            <v>22-1237</v>
          </cell>
          <cell r="B299">
            <v>0</v>
          </cell>
          <cell r="C299">
            <v>0</v>
          </cell>
          <cell r="D299" t="str">
            <v>-</v>
          </cell>
          <cell r="E299" t="str">
            <v>вынос</v>
          </cell>
          <cell r="G299" t="str">
            <v>-</v>
          </cell>
          <cell r="H299" t="str">
            <v>-</v>
          </cell>
          <cell r="I299" t="str">
            <v>-</v>
          </cell>
        </row>
        <row r="300">
          <cell r="A300" t="str">
            <v>23-1448</v>
          </cell>
          <cell r="B300">
            <v>0</v>
          </cell>
          <cell r="C300">
            <v>0</v>
          </cell>
          <cell r="D300" t="str">
            <v>-</v>
          </cell>
          <cell r="E300" t="str">
            <v>вынос</v>
          </cell>
          <cell r="G300" t="str">
            <v>-</v>
          </cell>
          <cell r="H300" t="str">
            <v>-</v>
          </cell>
          <cell r="I300" t="str">
            <v>-</v>
          </cell>
        </row>
        <row r="301">
          <cell r="A301" t="str">
            <v>22-0495</v>
          </cell>
          <cell r="B301">
            <v>0</v>
          </cell>
          <cell r="C301">
            <v>0</v>
          </cell>
          <cell r="D301" t="str">
            <v>-</v>
          </cell>
          <cell r="E301" t="str">
            <v>вынос</v>
          </cell>
          <cell r="G301" t="str">
            <v>-</v>
          </cell>
          <cell r="H301" t="str">
            <v>-</v>
          </cell>
          <cell r="I301" t="str">
            <v>-</v>
          </cell>
        </row>
        <row r="302">
          <cell r="A302" t="str">
            <v>22-1811</v>
          </cell>
          <cell r="B302">
            <v>0</v>
          </cell>
          <cell r="C302">
            <v>0</v>
          </cell>
          <cell r="D302" t="str">
            <v>-</v>
          </cell>
          <cell r="E302" t="str">
            <v>вынос</v>
          </cell>
          <cell r="G302" t="str">
            <v>-</v>
          </cell>
          <cell r="H302" t="str">
            <v>-</v>
          </cell>
          <cell r="I302" t="str">
            <v>-</v>
          </cell>
        </row>
        <row r="303">
          <cell r="A303" t="str">
            <v>22-1227</v>
          </cell>
          <cell r="B303">
            <v>0</v>
          </cell>
          <cell r="C303">
            <v>0</v>
          </cell>
          <cell r="D303" t="str">
            <v>-</v>
          </cell>
          <cell r="E303" t="str">
            <v>вынос</v>
          </cell>
          <cell r="G303" t="str">
            <v>-</v>
          </cell>
          <cell r="H303" t="str">
            <v>-</v>
          </cell>
          <cell r="I303" t="str">
            <v>-</v>
          </cell>
        </row>
        <row r="304">
          <cell r="A304" t="str">
            <v>22-1256</v>
          </cell>
          <cell r="B304" t="str">
            <v>есть</v>
          </cell>
          <cell r="C304" t="str">
            <v>план</v>
          </cell>
          <cell r="D304" t="str">
            <v>-</v>
          </cell>
          <cell r="E304" t="str">
            <v>вынос</v>
          </cell>
          <cell r="G304" t="str">
            <v>-</v>
          </cell>
          <cell r="H304" t="str">
            <v>-</v>
          </cell>
          <cell r="I304" t="str">
            <v>-</v>
          </cell>
        </row>
        <row r="305">
          <cell r="A305" t="str">
            <v>21-0039</v>
          </cell>
          <cell r="B305">
            <v>0</v>
          </cell>
          <cell r="C305">
            <v>0</v>
          </cell>
          <cell r="D305" t="str">
            <v>-</v>
          </cell>
          <cell r="E305" t="str">
            <v>вынос</v>
          </cell>
          <cell r="G305" t="str">
            <v>-</v>
          </cell>
          <cell r="H305" t="str">
            <v>-</v>
          </cell>
          <cell r="I305" t="str">
            <v>-</v>
          </cell>
        </row>
        <row r="306">
          <cell r="A306" t="str">
            <v>18-0127</v>
          </cell>
          <cell r="B306">
            <v>0</v>
          </cell>
          <cell r="C306">
            <v>0</v>
          </cell>
          <cell r="D306" t="str">
            <v>-</v>
          </cell>
          <cell r="E306" t="str">
            <v>вынос</v>
          </cell>
          <cell r="G306" t="str">
            <v>-</v>
          </cell>
          <cell r="H306" t="str">
            <v>-</v>
          </cell>
          <cell r="I306" t="str">
            <v>-</v>
          </cell>
        </row>
        <row r="307">
          <cell r="A307">
            <v>0</v>
          </cell>
          <cell r="B307">
            <v>0</v>
          </cell>
          <cell r="C307">
            <v>0</v>
          </cell>
          <cell r="D307">
            <v>0</v>
          </cell>
          <cell r="E307">
            <v>0</v>
          </cell>
          <cell r="G307" t="str">
            <v>-</v>
          </cell>
          <cell r="H307" t="str">
            <v>-</v>
          </cell>
          <cell r="I307" t="str">
            <v>-</v>
          </cell>
        </row>
        <row r="308">
          <cell r="A308" t="str">
            <v>23-0689</v>
          </cell>
          <cell r="B308">
            <v>0</v>
          </cell>
          <cell r="C308">
            <v>0</v>
          </cell>
          <cell r="D308" t="str">
            <v>-</v>
          </cell>
          <cell r="E308" t="str">
            <v>вынос</v>
          </cell>
          <cell r="G308" t="str">
            <v>-</v>
          </cell>
          <cell r="H308" t="str">
            <v>-</v>
          </cell>
          <cell r="I308" t="str">
            <v>-</v>
          </cell>
        </row>
        <row r="309">
          <cell r="A309" t="str">
            <v>22-1810</v>
          </cell>
          <cell r="B309">
            <v>0</v>
          </cell>
          <cell r="C309">
            <v>0</v>
          </cell>
          <cell r="D309" t="str">
            <v>-</v>
          </cell>
          <cell r="E309" t="str">
            <v>вынос</v>
          </cell>
          <cell r="G309" t="str">
            <v>-</v>
          </cell>
          <cell r="H309" t="str">
            <v>-</v>
          </cell>
          <cell r="I309" t="str">
            <v>-</v>
          </cell>
        </row>
        <row r="310">
          <cell r="A310" t="str">
            <v>24-0705</v>
          </cell>
          <cell r="B310">
            <v>0</v>
          </cell>
          <cell r="C310">
            <v>0</v>
          </cell>
          <cell r="D310" t="str">
            <v>-</v>
          </cell>
          <cell r="E310" t="str">
            <v>вынос</v>
          </cell>
          <cell r="G310" t="str">
            <v>-</v>
          </cell>
          <cell r="H310" t="str">
            <v>-</v>
          </cell>
          <cell r="I310" t="str">
            <v>-</v>
          </cell>
        </row>
        <row r="311">
          <cell r="A311" t="str">
            <v>19-0403</v>
          </cell>
          <cell r="B311">
            <v>0</v>
          </cell>
          <cell r="C311">
            <v>0</v>
          </cell>
          <cell r="D311" t="str">
            <v>-</v>
          </cell>
          <cell r="E311" t="str">
            <v>вынос</v>
          </cell>
          <cell r="G311" t="str">
            <v>-</v>
          </cell>
          <cell r="H311" t="str">
            <v>-</v>
          </cell>
          <cell r="I311" t="str">
            <v>-</v>
          </cell>
        </row>
        <row r="312">
          <cell r="A312" t="str">
            <v>22-1583</v>
          </cell>
          <cell r="B312">
            <v>0</v>
          </cell>
          <cell r="C312">
            <v>0</v>
          </cell>
          <cell r="D312" t="str">
            <v>-</v>
          </cell>
          <cell r="E312" t="str">
            <v>вынос</v>
          </cell>
          <cell r="G312" t="str">
            <v>-</v>
          </cell>
          <cell r="H312" t="str">
            <v>-</v>
          </cell>
          <cell r="I312" t="str">
            <v>-</v>
          </cell>
        </row>
        <row r="313">
          <cell r="A313" t="str">
            <v>23-0592</v>
          </cell>
          <cell r="B313">
            <v>0</v>
          </cell>
          <cell r="C313" t="str">
            <v>внеплан</v>
          </cell>
          <cell r="D313" t="str">
            <v>да</v>
          </cell>
          <cell r="E313" t="str">
            <v>вынос</v>
          </cell>
          <cell r="G313" t="str">
            <v>1.2.2.1</v>
          </cell>
          <cell r="H313" t="str">
            <v>Переустройство отпайки ВЛ 15-97 от ТП 097-02 кТП 097-03 (инв.511371001,511371010)  ул. Алданская г. Калининград Калининградский ГО</v>
          </cell>
          <cell r="I313" t="str">
            <v>N_23-0592</v>
          </cell>
          <cell r="M313" t="str">
            <v>нд</v>
          </cell>
          <cell r="N313">
            <v>3.1718337600000002</v>
          </cell>
          <cell r="Z313" t="str">
            <v>Соглашение о компенсации расходов, связанных с переустройством объектов от 09.03.2023 № 3/115/23.</v>
          </cell>
        </row>
        <row r="314">
          <cell r="A314">
            <v>0</v>
          </cell>
          <cell r="B314">
            <v>0</v>
          </cell>
          <cell r="C314">
            <v>0</v>
          </cell>
          <cell r="D314">
            <v>0</v>
          </cell>
          <cell r="E314">
            <v>0</v>
          </cell>
          <cell r="G314" t="str">
            <v>-</v>
          </cell>
          <cell r="H314" t="str">
            <v>-</v>
          </cell>
          <cell r="I314" t="str">
            <v>-</v>
          </cell>
        </row>
        <row r="315">
          <cell r="A315" t="str">
            <v>19-1005</v>
          </cell>
          <cell r="B315">
            <v>0</v>
          </cell>
          <cell r="C315">
            <v>0</v>
          </cell>
          <cell r="D315" t="str">
            <v>-</v>
          </cell>
          <cell r="E315" t="str">
            <v>вынос</v>
          </cell>
          <cell r="G315" t="str">
            <v>-</v>
          </cell>
          <cell r="H315" t="str">
            <v>-</v>
          </cell>
          <cell r="I315" t="str">
            <v>-</v>
          </cell>
        </row>
        <row r="316">
          <cell r="A316">
            <v>0</v>
          </cell>
          <cell r="B316">
            <v>0</v>
          </cell>
          <cell r="C316">
            <v>0</v>
          </cell>
          <cell r="D316">
            <v>0</v>
          </cell>
          <cell r="E316">
            <v>0</v>
          </cell>
          <cell r="G316" t="str">
            <v>-</v>
          </cell>
          <cell r="H316" t="str">
            <v>-</v>
          </cell>
          <cell r="I316" t="str">
            <v>-</v>
          </cell>
        </row>
        <row r="317">
          <cell r="A317" t="str">
            <v>20-0083</v>
          </cell>
          <cell r="B317">
            <v>0</v>
          </cell>
          <cell r="C317">
            <v>0</v>
          </cell>
          <cell r="D317">
            <v>0</v>
          </cell>
          <cell r="E317" t="str">
            <v>вынос</v>
          </cell>
          <cell r="G317" t="str">
            <v>-</v>
          </cell>
          <cell r="H317" t="str">
            <v>-</v>
          </cell>
          <cell r="I317" t="str">
            <v>-</v>
          </cell>
        </row>
        <row r="318">
          <cell r="A318">
            <v>0</v>
          </cell>
          <cell r="B318">
            <v>0</v>
          </cell>
          <cell r="C318">
            <v>0</v>
          </cell>
          <cell r="D318">
            <v>0</v>
          </cell>
          <cell r="E318">
            <v>0</v>
          </cell>
          <cell r="G318" t="str">
            <v>-</v>
          </cell>
          <cell r="H318" t="str">
            <v>-</v>
          </cell>
          <cell r="I318" t="str">
            <v>-</v>
          </cell>
        </row>
        <row r="319">
          <cell r="A319" t="str">
            <v>22-1979</v>
          </cell>
          <cell r="B319">
            <v>0</v>
          </cell>
          <cell r="C319">
            <v>0</v>
          </cell>
          <cell r="D319" t="str">
            <v>-</v>
          </cell>
          <cell r="E319" t="str">
            <v>вынос</v>
          </cell>
          <cell r="G319" t="str">
            <v>-</v>
          </cell>
          <cell r="H319" t="str">
            <v>-</v>
          </cell>
          <cell r="I319" t="str">
            <v>-</v>
          </cell>
        </row>
        <row r="320">
          <cell r="A320">
            <v>0</v>
          </cell>
          <cell r="B320">
            <v>0</v>
          </cell>
          <cell r="C320">
            <v>0</v>
          </cell>
          <cell r="D320">
            <v>0</v>
          </cell>
          <cell r="E320">
            <v>0</v>
          </cell>
          <cell r="G320" t="str">
            <v>-</v>
          </cell>
          <cell r="H320" t="str">
            <v>-</v>
          </cell>
          <cell r="I320" t="str">
            <v>-</v>
          </cell>
        </row>
        <row r="321">
          <cell r="A321" t="str">
            <v>24-0054</v>
          </cell>
          <cell r="B321">
            <v>0</v>
          </cell>
          <cell r="C321">
            <v>0</v>
          </cell>
          <cell r="D321" t="str">
            <v>-</v>
          </cell>
          <cell r="E321" t="str">
            <v>вынос</v>
          </cell>
          <cell r="G321" t="str">
            <v>-</v>
          </cell>
          <cell r="H321" t="str">
            <v>-</v>
          </cell>
          <cell r="I321" t="str">
            <v>-</v>
          </cell>
        </row>
        <row r="322">
          <cell r="A322" t="str">
            <v>21-1401</v>
          </cell>
          <cell r="B322">
            <v>0</v>
          </cell>
          <cell r="C322">
            <v>0</v>
          </cell>
          <cell r="D322" t="str">
            <v>-</v>
          </cell>
          <cell r="E322" t="str">
            <v>вынос</v>
          </cell>
          <cell r="G322" t="str">
            <v>-</v>
          </cell>
          <cell r="H322" t="str">
            <v>-</v>
          </cell>
          <cell r="I322" t="str">
            <v>-</v>
          </cell>
        </row>
        <row r="323">
          <cell r="A323" t="str">
            <v>22-1522</v>
          </cell>
          <cell r="B323">
            <v>0</v>
          </cell>
          <cell r="C323" t="str">
            <v>внеплан</v>
          </cell>
          <cell r="D323" t="str">
            <v>да</v>
          </cell>
          <cell r="E323" t="str">
            <v>вынос</v>
          </cell>
          <cell r="G323" t="str">
            <v>1.2.2.1</v>
          </cell>
          <cell r="H323" t="str">
            <v>Вынос (переустройство)   ВЛ 15-260, ВЛ 0,4 кВ от ТП 260-03 (инв.511468405,511503305) ул.Калининградское шоссе в г.Гурьевске Гурьевский ГО</v>
          </cell>
          <cell r="I323" t="str">
            <v>O_22-1522</v>
          </cell>
          <cell r="M323" t="str">
            <v>нд</v>
          </cell>
          <cell r="N323">
            <v>3.7282064199999998</v>
          </cell>
          <cell r="Z323" t="str">
            <v>Договор о выполнении мероприятий по выносу (переустройству) объектов АО "Россети Янтарь" № 125/115/22 от 06.10.2022.</v>
          </cell>
        </row>
        <row r="324">
          <cell r="A324" t="str">
            <v>22-1980</v>
          </cell>
          <cell r="B324">
            <v>0</v>
          </cell>
          <cell r="C324">
            <v>0</v>
          </cell>
          <cell r="D324" t="str">
            <v>-</v>
          </cell>
          <cell r="E324" t="str">
            <v>вынос</v>
          </cell>
          <cell r="G324" t="str">
            <v>-</v>
          </cell>
          <cell r="H324" t="str">
            <v>-</v>
          </cell>
          <cell r="I324" t="str">
            <v>-</v>
          </cell>
        </row>
        <row r="325">
          <cell r="A325">
            <v>0</v>
          </cell>
          <cell r="B325">
            <v>0</v>
          </cell>
          <cell r="C325">
            <v>0</v>
          </cell>
          <cell r="D325">
            <v>0</v>
          </cell>
          <cell r="E325">
            <v>0</v>
          </cell>
          <cell r="G325" t="str">
            <v>-</v>
          </cell>
          <cell r="H325" t="str">
            <v>-</v>
          </cell>
          <cell r="I325" t="str">
            <v>-</v>
          </cell>
        </row>
        <row r="326">
          <cell r="A326" t="str">
            <v>23-0681</v>
          </cell>
          <cell r="B326">
            <v>0</v>
          </cell>
          <cell r="C326">
            <v>0</v>
          </cell>
          <cell r="D326" t="str">
            <v>-</v>
          </cell>
          <cell r="E326" t="str">
            <v>вынос</v>
          </cell>
          <cell r="G326" t="str">
            <v>-</v>
          </cell>
          <cell r="H326" t="str">
            <v>-</v>
          </cell>
          <cell r="I326" t="str">
            <v>-</v>
          </cell>
        </row>
        <row r="327">
          <cell r="A327">
            <v>0</v>
          </cell>
          <cell r="B327">
            <v>0</v>
          </cell>
          <cell r="C327">
            <v>0</v>
          </cell>
          <cell r="D327">
            <v>0</v>
          </cell>
          <cell r="E327">
            <v>0</v>
          </cell>
          <cell r="G327" t="str">
            <v>-</v>
          </cell>
          <cell r="H327" t="str">
            <v>-</v>
          </cell>
          <cell r="I327" t="str">
            <v>-</v>
          </cell>
        </row>
        <row r="328">
          <cell r="A328" t="str">
            <v>23-1032</v>
          </cell>
          <cell r="B328">
            <v>0</v>
          </cell>
          <cell r="C328">
            <v>0</v>
          </cell>
          <cell r="D328" t="str">
            <v>-</v>
          </cell>
          <cell r="E328" t="str">
            <v>вынос</v>
          </cell>
          <cell r="G328" t="str">
            <v>-</v>
          </cell>
          <cell r="H328" t="str">
            <v>-</v>
          </cell>
          <cell r="I328" t="str">
            <v>-</v>
          </cell>
        </row>
        <row r="329">
          <cell r="A329" t="str">
            <v>21-0233</v>
          </cell>
          <cell r="B329">
            <v>0</v>
          </cell>
          <cell r="C329">
            <v>0</v>
          </cell>
          <cell r="D329" t="str">
            <v>-</v>
          </cell>
          <cell r="E329" t="str">
            <v>вынос</v>
          </cell>
          <cell r="G329" t="str">
            <v>-</v>
          </cell>
          <cell r="H329" t="str">
            <v>-</v>
          </cell>
          <cell r="I329" t="str">
            <v>-</v>
          </cell>
        </row>
        <row r="330">
          <cell r="A330" t="str">
            <v>23-0579</v>
          </cell>
          <cell r="B330">
            <v>0</v>
          </cell>
          <cell r="C330">
            <v>0</v>
          </cell>
          <cell r="D330" t="str">
            <v>-</v>
          </cell>
          <cell r="E330" t="str">
            <v>вынос</v>
          </cell>
          <cell r="G330" t="str">
            <v>-</v>
          </cell>
          <cell r="H330" t="str">
            <v>-</v>
          </cell>
          <cell r="I330" t="str">
            <v>-</v>
          </cell>
        </row>
        <row r="331">
          <cell r="A331" t="str">
            <v>23-0530</v>
          </cell>
          <cell r="B331">
            <v>0</v>
          </cell>
          <cell r="C331">
            <v>0</v>
          </cell>
          <cell r="D331" t="str">
            <v>-</v>
          </cell>
          <cell r="E331" t="str">
            <v>вынос</v>
          </cell>
          <cell r="G331" t="str">
            <v>-</v>
          </cell>
          <cell r="H331" t="str">
            <v>-</v>
          </cell>
          <cell r="I331" t="str">
            <v>-</v>
          </cell>
        </row>
        <row r="332">
          <cell r="A332" t="str">
            <v>23-1415</v>
          </cell>
          <cell r="B332">
            <v>0</v>
          </cell>
          <cell r="C332">
            <v>0</v>
          </cell>
          <cell r="D332" t="str">
            <v>-</v>
          </cell>
          <cell r="E332" t="str">
            <v>вынос</v>
          </cell>
          <cell r="G332" t="str">
            <v>-</v>
          </cell>
          <cell r="H332" t="str">
            <v>-</v>
          </cell>
          <cell r="I332" t="str">
            <v>-</v>
          </cell>
        </row>
        <row r="333">
          <cell r="A333" t="str">
            <v>22-1255</v>
          </cell>
          <cell r="B333">
            <v>0</v>
          </cell>
          <cell r="C333">
            <v>0</v>
          </cell>
          <cell r="D333" t="str">
            <v>-</v>
          </cell>
          <cell r="E333" t="str">
            <v>вынос</v>
          </cell>
          <cell r="G333" t="str">
            <v>-</v>
          </cell>
          <cell r="H333" t="str">
            <v>-</v>
          </cell>
          <cell r="I333" t="str">
            <v>-</v>
          </cell>
        </row>
        <row r="334">
          <cell r="A334">
            <v>0</v>
          </cell>
          <cell r="B334">
            <v>0</v>
          </cell>
          <cell r="C334">
            <v>0</v>
          </cell>
          <cell r="D334">
            <v>0</v>
          </cell>
          <cell r="E334">
            <v>0</v>
          </cell>
          <cell r="G334" t="str">
            <v>-</v>
          </cell>
          <cell r="H334" t="str">
            <v>-</v>
          </cell>
          <cell r="I334" t="str">
            <v>-</v>
          </cell>
        </row>
        <row r="335">
          <cell r="A335" t="str">
            <v>22-1035</v>
          </cell>
          <cell r="B335">
            <v>0</v>
          </cell>
          <cell r="C335">
            <v>0</v>
          </cell>
          <cell r="D335" t="str">
            <v>-</v>
          </cell>
          <cell r="E335" t="str">
            <v>вынос</v>
          </cell>
          <cell r="G335" t="str">
            <v>-</v>
          </cell>
          <cell r="H335" t="str">
            <v>-</v>
          </cell>
          <cell r="I335" t="str">
            <v>-</v>
          </cell>
        </row>
        <row r="336">
          <cell r="A336" t="str">
            <v>22-1220</v>
          </cell>
          <cell r="B336">
            <v>0</v>
          </cell>
          <cell r="C336" t="str">
            <v>внеплан</v>
          </cell>
          <cell r="D336" t="str">
            <v>да</v>
          </cell>
          <cell r="E336" t="str">
            <v>вынос</v>
          </cell>
          <cell r="G336" t="str">
            <v>1.2.2.1</v>
          </cell>
          <cell r="H336" t="str">
            <v>Переустройство ВЛ 0,4 кВ от ТП 141-05 (инв. №5115039) в г. Гурьевск Гурьевский ГО</v>
          </cell>
          <cell r="I336" t="str">
            <v>O_22-1220</v>
          </cell>
          <cell r="M336" t="str">
            <v>нд</v>
          </cell>
          <cell r="N336">
            <v>0</v>
          </cell>
          <cell r="Z336" t="str">
            <v>Соглашение о компенсации № 68/115/22 от 13.07.2022 (мероприятия по выносу (переустройству) объектов АО "Россети Янтарь").</v>
          </cell>
        </row>
        <row r="337">
          <cell r="A337" t="str">
            <v>22-1417</v>
          </cell>
          <cell r="B337">
            <v>0</v>
          </cell>
          <cell r="C337">
            <v>0</v>
          </cell>
          <cell r="D337" t="str">
            <v>-</v>
          </cell>
          <cell r="E337" t="str">
            <v>вынос</v>
          </cell>
          <cell r="G337" t="str">
            <v>-</v>
          </cell>
          <cell r="H337" t="str">
            <v>-</v>
          </cell>
          <cell r="I337" t="str">
            <v>-</v>
          </cell>
        </row>
        <row r="338">
          <cell r="A338" t="str">
            <v>23-1852</v>
          </cell>
          <cell r="B338">
            <v>0</v>
          </cell>
          <cell r="C338">
            <v>0</v>
          </cell>
          <cell r="D338" t="str">
            <v>-</v>
          </cell>
          <cell r="E338" t="str">
            <v>вынос</v>
          </cell>
          <cell r="G338" t="str">
            <v>-</v>
          </cell>
          <cell r="H338" t="str">
            <v>-</v>
          </cell>
          <cell r="I338" t="str">
            <v>-</v>
          </cell>
        </row>
        <row r="339">
          <cell r="A339" t="str">
            <v>21-0103</v>
          </cell>
          <cell r="B339">
            <v>0</v>
          </cell>
          <cell r="C339">
            <v>0</v>
          </cell>
          <cell r="D339" t="str">
            <v>-</v>
          </cell>
          <cell r="E339" t="str">
            <v>вынос</v>
          </cell>
          <cell r="G339" t="str">
            <v>-</v>
          </cell>
          <cell r="H339" t="str">
            <v>-</v>
          </cell>
          <cell r="I339" t="str">
            <v>-</v>
          </cell>
        </row>
        <row r="340">
          <cell r="A340" t="str">
            <v>23-1967</v>
          </cell>
          <cell r="B340">
            <v>0</v>
          </cell>
          <cell r="C340" t="str">
            <v>внеплан</v>
          </cell>
          <cell r="D340" t="str">
            <v>да</v>
          </cell>
          <cell r="E340" t="str">
            <v>вынос</v>
          </cell>
          <cell r="G340" t="str">
            <v>1.2.2.1</v>
          </cell>
          <cell r="H340" t="str">
            <v>Переустройство (вынос) КВЛ 15-040 (инв.511397706), КВЛ 15-322 (инв.511593805), КЛ 15-323 (инв.511583701) по пр-ту Калининградскому в г. Светлогорске Светлогорский ГО</v>
          </cell>
          <cell r="I340" t="str">
            <v>O_23-1967</v>
          </cell>
          <cell r="M340" t="str">
            <v>нд</v>
          </cell>
          <cell r="N340">
            <v>17.121260960000001</v>
          </cell>
          <cell r="Z340" t="str">
            <v>Соглашение о компенсации № 110/115/23 от 11.12.2023 - мероприятия по выносу (переустройству) объектов АО "Россети Янтарь".</v>
          </cell>
        </row>
        <row r="341">
          <cell r="A341" t="str">
            <v>21-1208</v>
          </cell>
          <cell r="B341">
            <v>0</v>
          </cell>
          <cell r="C341">
            <v>0</v>
          </cell>
          <cell r="D341" t="str">
            <v>-</v>
          </cell>
          <cell r="E341" t="str">
            <v>вынос</v>
          </cell>
          <cell r="G341" t="str">
            <v>-</v>
          </cell>
          <cell r="H341" t="str">
            <v>-</v>
          </cell>
          <cell r="I341" t="str">
            <v>-</v>
          </cell>
        </row>
        <row r="342">
          <cell r="A342" t="str">
            <v>21-0136</v>
          </cell>
          <cell r="B342">
            <v>0</v>
          </cell>
          <cell r="C342" t="str">
            <v>внеплан</v>
          </cell>
          <cell r="D342" t="str">
            <v>да</v>
          </cell>
          <cell r="E342" t="str">
            <v>вынос</v>
          </cell>
          <cell r="G342" t="str">
            <v>1.2.2.1</v>
          </cell>
          <cell r="H342" t="str">
            <v>Переустройство ВЛ 0,4 кВ от ТП 47-18 (инв.511626901) в п. Малое Исаково, ул. Сельская Гурьевский ГО</v>
          </cell>
          <cell r="I342" t="str">
            <v>L_21-0136</v>
          </cell>
          <cell r="M342" t="str">
            <v>нд</v>
          </cell>
          <cell r="N342">
            <v>0.10162272999999999</v>
          </cell>
          <cell r="Z342" t="str">
            <v>Соглашение о компенсации № 80/115/20 от 02.03.2021, мероприятия по выносу (переустройству) объектов АО "Янтарьэнерго".</v>
          </cell>
        </row>
        <row r="343">
          <cell r="A343" t="str">
            <v>21-1591</v>
          </cell>
          <cell r="B343">
            <v>0</v>
          </cell>
          <cell r="C343">
            <v>0</v>
          </cell>
          <cell r="D343" t="str">
            <v>-</v>
          </cell>
          <cell r="E343" t="str">
            <v>вынос</v>
          </cell>
          <cell r="G343" t="str">
            <v>-</v>
          </cell>
          <cell r="H343" t="str">
            <v>-</v>
          </cell>
          <cell r="I343" t="str">
            <v>-</v>
          </cell>
        </row>
        <row r="344">
          <cell r="A344" t="str">
            <v>21-0896</v>
          </cell>
          <cell r="B344">
            <v>0</v>
          </cell>
          <cell r="C344">
            <v>0</v>
          </cell>
          <cell r="D344" t="str">
            <v>-</v>
          </cell>
          <cell r="E344" t="str">
            <v>вынос</v>
          </cell>
          <cell r="G344" t="str">
            <v>-</v>
          </cell>
          <cell r="H344" t="str">
            <v>-</v>
          </cell>
          <cell r="I344" t="str">
            <v>-</v>
          </cell>
        </row>
        <row r="345">
          <cell r="A345" t="str">
            <v>22-0633</v>
          </cell>
          <cell r="B345">
            <v>0</v>
          </cell>
          <cell r="C345">
            <v>0</v>
          </cell>
          <cell r="D345" t="str">
            <v>-</v>
          </cell>
          <cell r="E345" t="str">
            <v>вынос</v>
          </cell>
          <cell r="G345" t="str">
            <v>-</v>
          </cell>
          <cell r="H345" t="str">
            <v>-</v>
          </cell>
          <cell r="I345" t="str">
            <v>-</v>
          </cell>
        </row>
        <row r="346">
          <cell r="A346" t="str">
            <v>23-2001</v>
          </cell>
          <cell r="B346">
            <v>0</v>
          </cell>
          <cell r="C346">
            <v>0</v>
          </cell>
          <cell r="D346" t="str">
            <v>-</v>
          </cell>
          <cell r="E346" t="str">
            <v>вынос</v>
          </cell>
          <cell r="G346" t="str">
            <v>-</v>
          </cell>
          <cell r="H346" t="str">
            <v>-</v>
          </cell>
          <cell r="I346" t="str">
            <v>-</v>
          </cell>
        </row>
        <row r="347">
          <cell r="A347" t="str">
            <v>21-0972</v>
          </cell>
          <cell r="B347">
            <v>0</v>
          </cell>
          <cell r="C347">
            <v>0</v>
          </cell>
          <cell r="D347" t="str">
            <v>-</v>
          </cell>
          <cell r="E347" t="str">
            <v>вынос</v>
          </cell>
          <cell r="G347" t="str">
            <v>-</v>
          </cell>
          <cell r="H347" t="str">
            <v>-</v>
          </cell>
          <cell r="I347" t="str">
            <v>-</v>
          </cell>
        </row>
        <row r="348">
          <cell r="A348" t="str">
            <v>23-1660</v>
          </cell>
          <cell r="B348">
            <v>0</v>
          </cell>
          <cell r="C348">
            <v>0</v>
          </cell>
          <cell r="D348" t="str">
            <v>-</v>
          </cell>
          <cell r="E348" t="str">
            <v>вынос</v>
          </cell>
          <cell r="G348" t="str">
            <v>-</v>
          </cell>
          <cell r="H348" t="str">
            <v>-</v>
          </cell>
          <cell r="I348" t="str">
            <v>-</v>
          </cell>
        </row>
        <row r="349">
          <cell r="A349">
            <v>0</v>
          </cell>
          <cell r="B349">
            <v>0</v>
          </cell>
          <cell r="C349">
            <v>0</v>
          </cell>
          <cell r="D349" t="str">
            <v>-</v>
          </cell>
          <cell r="E349">
            <v>0</v>
          </cell>
          <cell r="G349" t="str">
            <v>-</v>
          </cell>
          <cell r="H349" t="str">
            <v>-</v>
          </cell>
          <cell r="I349" t="str">
            <v>-</v>
          </cell>
        </row>
        <row r="350">
          <cell r="A350">
            <v>0</v>
          </cell>
          <cell r="B350">
            <v>0</v>
          </cell>
          <cell r="C350">
            <v>0</v>
          </cell>
          <cell r="D350" t="str">
            <v>-</v>
          </cell>
          <cell r="E350">
            <v>0</v>
          </cell>
          <cell r="G350" t="str">
            <v>-</v>
          </cell>
          <cell r="H350" t="str">
            <v>-</v>
          </cell>
          <cell r="I350" t="str">
            <v>-</v>
          </cell>
        </row>
        <row r="351">
          <cell r="A351">
            <v>0</v>
          </cell>
          <cell r="B351">
            <v>0</v>
          </cell>
          <cell r="C351">
            <v>0</v>
          </cell>
          <cell r="D351" t="str">
            <v>-</v>
          </cell>
          <cell r="E351">
            <v>0</v>
          </cell>
          <cell r="G351" t="str">
            <v>-</v>
          </cell>
          <cell r="H351" t="str">
            <v>-</v>
          </cell>
          <cell r="I351" t="str">
            <v>-</v>
          </cell>
        </row>
        <row r="352">
          <cell r="A352" t="str">
            <v>21-1613</v>
          </cell>
          <cell r="B352">
            <v>0</v>
          </cell>
          <cell r="C352">
            <v>0</v>
          </cell>
          <cell r="D352" t="str">
            <v>-</v>
          </cell>
          <cell r="E352" t="str">
            <v>вынос</v>
          </cell>
          <cell r="G352" t="str">
            <v>-</v>
          </cell>
          <cell r="H352" t="str">
            <v>-</v>
          </cell>
          <cell r="I352" t="str">
            <v>-</v>
          </cell>
        </row>
        <row r="353">
          <cell r="A353" t="str">
            <v>23-0722</v>
          </cell>
          <cell r="B353">
            <v>0</v>
          </cell>
          <cell r="C353" t="str">
            <v>внеплан</v>
          </cell>
          <cell r="D353" t="str">
            <v>да</v>
          </cell>
          <cell r="E353" t="str">
            <v>вынос</v>
          </cell>
          <cell r="G353" t="str">
            <v>1.2.2.1</v>
          </cell>
          <cell r="H353" t="str">
            <v>Переустройство (вынос) участка  КВЛ 15-261 (инв.511468506, 511468528), участка отпайки КЛ 15-033 в сторону ТП 033-13 (инв.511465914)  ул. Б.Окружная в п. Васильково Гурьевский МО</v>
          </cell>
          <cell r="I353" t="str">
            <v>O_23-0722</v>
          </cell>
          <cell r="M353" t="str">
            <v>нд</v>
          </cell>
          <cell r="N353">
            <v>0.16570389999999999</v>
          </cell>
          <cell r="Z353" t="str">
            <v>Соглашение о компенсации от 03.03.2023 № 157/115/22 - мероприятия по выносу (переустройству) объектов АО "Россети Янтарь".</v>
          </cell>
        </row>
        <row r="354">
          <cell r="A354" t="str">
            <v>24-0147</v>
          </cell>
          <cell r="B354">
            <v>0</v>
          </cell>
          <cell r="C354">
            <v>0</v>
          </cell>
          <cell r="D354" t="str">
            <v>-</v>
          </cell>
          <cell r="E354" t="str">
            <v>вынос</v>
          </cell>
          <cell r="G354" t="str">
            <v>-</v>
          </cell>
          <cell r="H354" t="str">
            <v>-</v>
          </cell>
          <cell r="I354" t="str">
            <v>-</v>
          </cell>
        </row>
        <row r="355">
          <cell r="A355" t="str">
            <v>24-0148</v>
          </cell>
          <cell r="B355">
            <v>0</v>
          </cell>
          <cell r="C355">
            <v>0</v>
          </cell>
          <cell r="D355" t="str">
            <v>-</v>
          </cell>
          <cell r="E355" t="str">
            <v>вынос</v>
          </cell>
          <cell r="G355" t="str">
            <v>-</v>
          </cell>
          <cell r="H355" t="str">
            <v>-</v>
          </cell>
          <cell r="I355" t="str">
            <v>-</v>
          </cell>
        </row>
        <row r="356">
          <cell r="A356" t="str">
            <v>24-1050</v>
          </cell>
          <cell r="B356">
            <v>0</v>
          </cell>
          <cell r="C356">
            <v>0</v>
          </cell>
          <cell r="D356" t="str">
            <v>-</v>
          </cell>
          <cell r="E356" t="str">
            <v>вынос</v>
          </cell>
          <cell r="G356" t="str">
            <v>-</v>
          </cell>
          <cell r="H356" t="str">
            <v>-</v>
          </cell>
          <cell r="I356" t="str">
            <v>-</v>
          </cell>
        </row>
        <row r="357">
          <cell r="A357">
            <v>0</v>
          </cell>
          <cell r="B357">
            <v>0</v>
          </cell>
          <cell r="C357">
            <v>0</v>
          </cell>
          <cell r="D357">
            <v>0</v>
          </cell>
          <cell r="E357">
            <v>0</v>
          </cell>
          <cell r="G357" t="str">
            <v>-</v>
          </cell>
          <cell r="H357" t="str">
            <v>-</v>
          </cell>
          <cell r="I357" t="str">
            <v>-</v>
          </cell>
        </row>
        <row r="358">
          <cell r="A358" t="str">
            <v>21-1013</v>
          </cell>
          <cell r="B358">
            <v>0</v>
          </cell>
          <cell r="C358">
            <v>0</v>
          </cell>
          <cell r="D358" t="str">
            <v>-</v>
          </cell>
          <cell r="E358" t="str">
            <v>вынос</v>
          </cell>
          <cell r="G358" t="str">
            <v>-</v>
          </cell>
          <cell r="H358" t="str">
            <v>-</v>
          </cell>
          <cell r="I358" t="str">
            <v>-</v>
          </cell>
        </row>
        <row r="359">
          <cell r="A359" t="str">
            <v>24-0186</v>
          </cell>
          <cell r="B359">
            <v>0</v>
          </cell>
          <cell r="C359" t="str">
            <v>внеплан</v>
          </cell>
          <cell r="D359" t="str">
            <v>да</v>
          </cell>
          <cell r="E359" t="str">
            <v>вынос</v>
          </cell>
          <cell r="G359" t="str">
            <v>1.2.2.1</v>
          </cell>
          <cell r="H359" t="str">
            <v>Переустройство (вынос) ВЛ 15-215 ответвления к ТП 215-13 (инв.511526202) в п.Чехово Багратионосвкого МО</v>
          </cell>
          <cell r="I359" t="str">
            <v>P_24-0186</v>
          </cell>
          <cell r="M359" t="str">
            <v>нд</v>
          </cell>
          <cell r="N359">
            <v>0</v>
          </cell>
          <cell r="Z359" t="str">
            <v>Договор о выполнении мероприятий по выносу (переустройству) объектов АО "Россети Янтарь" от 29.01.2024 № 01/115/24 с ООО «Рома-Инвест».</v>
          </cell>
        </row>
        <row r="360">
          <cell r="A360" t="str">
            <v>20-0575</v>
          </cell>
          <cell r="B360">
            <v>0</v>
          </cell>
          <cell r="C360">
            <v>0</v>
          </cell>
          <cell r="D360" t="str">
            <v>-</v>
          </cell>
          <cell r="E360" t="str">
            <v>вынос</v>
          </cell>
          <cell r="G360" t="str">
            <v>-</v>
          </cell>
          <cell r="H360" t="str">
            <v>-</v>
          </cell>
          <cell r="I360" t="str">
            <v>-</v>
          </cell>
        </row>
        <row r="361">
          <cell r="A361" t="str">
            <v>23-1968</v>
          </cell>
          <cell r="B361">
            <v>0</v>
          </cell>
          <cell r="C361" t="str">
            <v>внеплан</v>
          </cell>
          <cell r="D361" t="str">
            <v>да</v>
          </cell>
          <cell r="E361" t="str">
            <v>вынос</v>
          </cell>
          <cell r="G361" t="str">
            <v>1.2.2.1</v>
          </cell>
          <cell r="H361" t="str">
            <v>Переустройство (вынос) КЛ 10 кВ 272-833 (инв. №№ 542879514, 542879804) на пл. Маршала Василевского в г. Калининграде</v>
          </cell>
          <cell r="I361" t="str">
            <v>P_23-1968</v>
          </cell>
          <cell r="M361" t="str">
            <v>нд</v>
          </cell>
          <cell r="N361">
            <v>0</v>
          </cell>
          <cell r="Z361" t="str">
            <v>Договор о выполнении мероприятий по выносу (переустройству) объектов АО "Россети Янтарь" № 88/115/23 от 29.11.2023, ДС № 1 от 13.12.2023 с ГБУК "Калиниградский областной музей янтаря".</v>
          </cell>
        </row>
        <row r="362">
          <cell r="A362" t="str">
            <v>24-0988</v>
          </cell>
          <cell r="B362">
            <v>0</v>
          </cell>
          <cell r="C362" t="str">
            <v>внеплан</v>
          </cell>
          <cell r="D362" t="str">
            <v>да</v>
          </cell>
          <cell r="E362" t="str">
            <v>вынос</v>
          </cell>
          <cell r="G362" t="str">
            <v>1.2.2.1</v>
          </cell>
          <cell r="H362" t="str">
            <v>Переустройство (вынос) ВЛ 0,4 кВ Л-1 (инв. 500763901) от ТП 24-03 в п. Никольское Краснознаменского МО</v>
          </cell>
          <cell r="I362" t="str">
            <v>P_24-0988</v>
          </cell>
          <cell r="M362" t="str">
            <v>нд</v>
          </cell>
          <cell r="N362">
            <v>0</v>
          </cell>
          <cell r="Z362" t="str">
            <v>Соглашение о компенсации от 05.08.2024 № 40/115/24 с Огиенко Виктором Дмитриевичем - мероприятия по выносу (переустройству) объектов АО "Россети Янтарь".</v>
          </cell>
        </row>
        <row r="363">
          <cell r="A363" t="str">
            <v>22-0332</v>
          </cell>
          <cell r="B363">
            <v>0</v>
          </cell>
          <cell r="C363">
            <v>0</v>
          </cell>
          <cell r="D363" t="str">
            <v>-</v>
          </cell>
          <cell r="E363" t="str">
            <v>вынос</v>
          </cell>
          <cell r="G363" t="str">
            <v>-</v>
          </cell>
          <cell r="H363" t="str">
            <v>-</v>
          </cell>
          <cell r="I363" t="str">
            <v>-</v>
          </cell>
        </row>
        <row r="364">
          <cell r="A364" t="str">
            <v>23-1130</v>
          </cell>
          <cell r="B364">
            <v>0</v>
          </cell>
          <cell r="C364" t="str">
            <v>внеплан</v>
          </cell>
          <cell r="D364" t="str">
            <v>да</v>
          </cell>
          <cell r="E364" t="str">
            <v>вынос</v>
          </cell>
          <cell r="G364" t="str">
            <v>1.2.2.1</v>
          </cell>
          <cell r="H364" t="str">
            <v>Переустройство (вынос) КВЛ 15-250 отпайки к ТП 250-14 (инв.511625106), КЛ 0,4 кВ от ТП 003-27 до СП-1 (инв.511626501), КЛ 0,4 кВ от ТП 003-27 до СП-2, (инв.511626501) в п.Дружный Гурьевского МО</v>
          </cell>
          <cell r="I364" t="str">
            <v>P_23-1130</v>
          </cell>
          <cell r="M364" t="str">
            <v>нд</v>
          </cell>
          <cell r="N364">
            <v>0</v>
          </cell>
          <cell r="Z364" t="str">
            <v>Договор о выполнении мероприятий по выносу (переустройству) объектов АО "Россети Янтарь" № 53/115/23 от 29.06.2023, ДС № 1 от 03.07.2023, ДС № 2 06/02/2025 с ООО "СЗ "Дружный".</v>
          </cell>
        </row>
        <row r="365">
          <cell r="A365" t="str">
            <v>24-0644</v>
          </cell>
          <cell r="B365">
            <v>0</v>
          </cell>
          <cell r="C365" t="str">
            <v>внеплан</v>
          </cell>
          <cell r="D365" t="str">
            <v>да</v>
          </cell>
          <cell r="E365" t="str">
            <v>вынос</v>
          </cell>
          <cell r="G365" t="str">
            <v>1.2.2.1</v>
          </cell>
          <cell r="H365" t="str">
            <v>Переустройство (вынос) КВЛ 15-085 (инв.511398903) по ул. Рензаева- ул. Комсомольская в г. Пионерский Пионерского ГО</v>
          </cell>
          <cell r="I365" t="str">
            <v>P_24-0644</v>
          </cell>
          <cell r="M365" t="str">
            <v>нд</v>
          </cell>
          <cell r="N365">
            <v>0.26260686999999999</v>
          </cell>
          <cell r="Z365" t="str">
            <v>Договор о выполнении мероприятий по выносу (переустройству) объектов АО "Россети Янтарь" от 27.04.2024 № 25/115/24 с АО «ОтделИнтерСтрой39».</v>
          </cell>
        </row>
        <row r="366">
          <cell r="A366" t="str">
            <v>22-1933</v>
          </cell>
          <cell r="B366">
            <v>0</v>
          </cell>
          <cell r="C366" t="str">
            <v>внеплан</v>
          </cell>
          <cell r="D366" t="str">
            <v>да</v>
          </cell>
          <cell r="E366" t="str">
            <v>вынос</v>
          </cell>
          <cell r="G366" t="str">
            <v>1.2.2.1</v>
          </cell>
          <cell r="H366" t="str">
            <v>Переустройство (вынос)  ВЛ 0, 4 кВ (Л-2) от ТП 262-04 (инв. №511579904)  в п. Большое Исаково Гурьевский ГО</v>
          </cell>
          <cell r="I366" t="str">
            <v>P_22-1933</v>
          </cell>
          <cell r="M366" t="str">
            <v>нд</v>
          </cell>
          <cell r="N366">
            <v>0</v>
          </cell>
          <cell r="Z366" t="str">
            <v>Договор о выполнении мероприятий по выносу (переустройству) объектов АО "Россети Янтарь" № 88/115/23 от 29.11.2023, ДС № 1 от 13.12.2023.</v>
          </cell>
        </row>
        <row r="367">
          <cell r="A367" t="str">
            <v>24-0916</v>
          </cell>
          <cell r="B367">
            <v>0</v>
          </cell>
          <cell r="C367" t="str">
            <v>внеплан</v>
          </cell>
          <cell r="D367" t="str">
            <v>да</v>
          </cell>
          <cell r="E367" t="str">
            <v>вынос</v>
          </cell>
          <cell r="G367" t="str">
            <v>1.2.2.1</v>
          </cell>
          <cell r="H367" t="str">
            <v>Переустройство (вынос) ВЛ 0,4 кВ Л-7 (инв.511558402) от ТП 328-01 по ул. Зеленой в г. Зеленоградске Зеленоградского МО</v>
          </cell>
          <cell r="I367" t="str">
            <v>P_24-0916</v>
          </cell>
          <cell r="M367" t="str">
            <v>нд</v>
          </cell>
          <cell r="N367">
            <v>1.6744419999999999E-2</v>
          </cell>
          <cell r="Z367" t="str">
            <v>Договор о выполнении мероприятий по выносу (переустройству) объектов АО "Россети Янтарь" № 45/115/24 от 23.07.2024.</v>
          </cell>
        </row>
        <row r="368">
          <cell r="A368" t="str">
            <v>22-0249</v>
          </cell>
          <cell r="B368">
            <v>0</v>
          </cell>
          <cell r="C368">
            <v>0</v>
          </cell>
          <cell r="D368" t="str">
            <v>-</v>
          </cell>
          <cell r="E368" t="str">
            <v>вынос</v>
          </cell>
          <cell r="G368" t="str">
            <v>-</v>
          </cell>
          <cell r="H368" t="str">
            <v>-</v>
          </cell>
          <cell r="I368" t="str">
            <v>-</v>
          </cell>
        </row>
        <row r="369">
          <cell r="A369" t="str">
            <v>21-1130</v>
          </cell>
          <cell r="B369">
            <v>0</v>
          </cell>
          <cell r="C369" t="str">
            <v>внеплан</v>
          </cell>
          <cell r="D369" t="str">
            <v>да</v>
          </cell>
          <cell r="E369" t="str">
            <v>вынос</v>
          </cell>
          <cell r="G369" t="str">
            <v>1.2.2.1</v>
          </cell>
          <cell r="H369" t="str">
            <v>Переустройство КЛ 15-351 (инв.511648501), КЛ 15-352 (инв.511648601) в г. Калининград, ул. Каблукова</v>
          </cell>
          <cell r="I369" t="str">
            <v>M_21-1130</v>
          </cell>
          <cell r="M369" t="str">
            <v>нд</v>
          </cell>
          <cell r="N369">
            <v>0</v>
          </cell>
          <cell r="Z369" t="str">
            <v>Соглашение о компенсации № 57/115/21 от 05.07.2021 с ООО "Петро-СтройПодряд" (мероприятия по выносу (переустройству) объектов АО "Россети Янтарь").</v>
          </cell>
        </row>
        <row r="370">
          <cell r="A370">
            <v>0</v>
          </cell>
          <cell r="B370">
            <v>0</v>
          </cell>
          <cell r="C370">
            <v>0</v>
          </cell>
          <cell r="D370" t="str">
            <v>-</v>
          </cell>
          <cell r="E370">
            <v>0</v>
          </cell>
          <cell r="G370" t="str">
            <v>-</v>
          </cell>
          <cell r="H370" t="str">
            <v>-</v>
          </cell>
          <cell r="I370" t="str">
            <v>-</v>
          </cell>
        </row>
        <row r="371">
          <cell r="A371">
            <v>0</v>
          </cell>
          <cell r="B371">
            <v>0</v>
          </cell>
          <cell r="C371">
            <v>0</v>
          </cell>
          <cell r="D371" t="str">
            <v>-</v>
          </cell>
          <cell r="E371">
            <v>0</v>
          </cell>
          <cell r="G371" t="str">
            <v>-</v>
          </cell>
          <cell r="H371" t="str">
            <v>-</v>
          </cell>
          <cell r="I371" t="str">
            <v>-</v>
          </cell>
        </row>
        <row r="372">
          <cell r="G372" t="str">
            <v>1.2.2.2</v>
          </cell>
        </row>
        <row r="373">
          <cell r="A373" t="str">
            <v>24-0135</v>
          </cell>
          <cell r="B373">
            <v>0</v>
          </cell>
          <cell r="C373" t="str">
            <v>внеплан</v>
          </cell>
          <cell r="D373" t="str">
            <v>да</v>
          </cell>
          <cell r="E373" t="str">
            <v>нет</v>
          </cell>
          <cell r="G373" t="str">
            <v>1.2.2.2</v>
          </cell>
          <cell r="H373" t="str">
            <v>Модернизация ВЛ 15 кВ 15-06 (инв. №511542209) с установкой 5 делительных выключателей и 3 делительных разъединителей в Гурьевском МО</v>
          </cell>
          <cell r="I373" t="str">
            <v>O_24-0135</v>
          </cell>
          <cell r="M373" t="str">
            <v>нд</v>
          </cell>
          <cell r="N373">
            <v>20.7</v>
          </cell>
          <cell r="Z373" t="str">
            <v>Повышение надежности оказываемых услуг в сфере электроэнергетики. Выполнение Представления Прокуратуры Российской федерации от 27.09.2023 № 353ж-2022/20270008/Прдп-56-23.</v>
          </cell>
        </row>
        <row r="374">
          <cell r="A374" t="str">
            <v>19-1078</v>
          </cell>
          <cell r="B374" t="str">
            <v>есть</v>
          </cell>
          <cell r="C374" t="str">
            <v>план</v>
          </cell>
          <cell r="D374" t="str">
            <v>да</v>
          </cell>
          <cell r="E374" t="str">
            <v>нет</v>
          </cell>
          <cell r="G374" t="str">
            <v>1.2.2.2</v>
          </cell>
          <cell r="H374" t="str">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ell>
          <cell r="I374" t="str">
            <v>N_19-1078</v>
          </cell>
          <cell r="M374">
            <v>0.14251087000000001</v>
          </cell>
          <cell r="N374">
            <v>0</v>
          </cell>
          <cell r="Z374" t="str">
            <v>Отклонений нет.</v>
          </cell>
        </row>
        <row r="375">
          <cell r="G375" t="str">
            <v>1.2.3</v>
          </cell>
        </row>
        <row r="376">
          <cell r="G376" t="str">
            <v>1.2.3.1</v>
          </cell>
        </row>
        <row r="377">
          <cell r="A377" t="str">
            <v>48-0,4уст-23</v>
          </cell>
          <cell r="B377" t="str">
            <v>есть</v>
          </cell>
          <cell r="C377" t="str">
            <v>план</v>
          </cell>
          <cell r="D377" t="str">
            <v>да</v>
          </cell>
          <cell r="E377" t="str">
            <v>нет</v>
          </cell>
          <cell r="G377" t="str">
            <v>1.2.3.1</v>
          </cell>
          <cell r="H377" t="str">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ell>
          <cell r="I377" t="str">
            <v>L_48-0,4уст-23</v>
          </cell>
          <cell r="M377">
            <v>49.148908769999998</v>
          </cell>
          <cell r="N377">
            <v>41.050412209999998</v>
          </cell>
          <cell r="Z377" t="str">
            <v>Отклонение от плана обусловлено фактическим финансированием проекта на 01.01.2025 г.</v>
          </cell>
        </row>
        <row r="378">
          <cell r="A378" t="str">
            <v>48-0,4разв-23</v>
          </cell>
          <cell r="B378" t="str">
            <v>есть</v>
          </cell>
          <cell r="C378" t="str">
            <v>план</v>
          </cell>
          <cell r="D378" t="str">
            <v>да</v>
          </cell>
          <cell r="E378" t="str">
            <v>нет</v>
          </cell>
          <cell r="G378" t="str">
            <v>1.2.3.1</v>
          </cell>
          <cell r="H378" t="str">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ell>
          <cell r="I378" t="str">
            <v>L_48-0,4разв-23</v>
          </cell>
          <cell r="M378">
            <v>0</v>
          </cell>
          <cell r="N378">
            <v>1.5964249699999999</v>
          </cell>
          <cell r="Z378" t="str">
            <v>Отклонение от плана обусловлено оплатой кредиторской задолженности за выполненные в 2024 году работы (поздняя сдача актов выполненных работ).</v>
          </cell>
        </row>
        <row r="379">
          <cell r="A379" t="str">
            <v>48-0,4зам-25</v>
          </cell>
          <cell r="B379" t="str">
            <v>есть</v>
          </cell>
          <cell r="C379" t="str">
            <v>план</v>
          </cell>
          <cell r="D379" t="str">
            <v>да</v>
          </cell>
          <cell r="E379" t="str">
            <v>нет</v>
          </cell>
          <cell r="G379" t="str">
            <v>1.2.3.1</v>
          </cell>
          <cell r="H379" t="str">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ell>
          <cell r="I379" t="str">
            <v>N_48-0,4зам-25</v>
          </cell>
          <cell r="M379">
            <v>24.823403380000002</v>
          </cell>
          <cell r="N379">
            <v>0</v>
          </cell>
          <cell r="Z379" t="str">
            <v>Отклонений нет.</v>
          </cell>
        </row>
        <row r="380">
          <cell r="A380">
            <v>0</v>
          </cell>
          <cell r="B380">
            <v>0</v>
          </cell>
          <cell r="C380" t="str">
            <v>план</v>
          </cell>
          <cell r="D380" t="str">
            <v>-</v>
          </cell>
          <cell r="E380">
            <v>0</v>
          </cell>
          <cell r="G380" t="str">
            <v>-</v>
          </cell>
          <cell r="H380" t="str">
            <v>-</v>
          </cell>
          <cell r="I380" t="str">
            <v>-</v>
          </cell>
        </row>
        <row r="381">
          <cell r="A381" t="str">
            <v>48-0,4уст-25</v>
          </cell>
          <cell r="B381" t="str">
            <v>есть</v>
          </cell>
          <cell r="C381" t="str">
            <v>план</v>
          </cell>
          <cell r="D381" t="str">
            <v>да</v>
          </cell>
          <cell r="E381" t="str">
            <v>нет</v>
          </cell>
          <cell r="G381" t="str">
            <v>1.2.3.1</v>
          </cell>
          <cell r="H381" t="str">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ell>
          <cell r="I381" t="str">
            <v>N_48-0,4уст-25</v>
          </cell>
          <cell r="M381">
            <v>92.817371300000005</v>
          </cell>
          <cell r="N381">
            <v>0</v>
          </cell>
          <cell r="Z381" t="str">
            <v>Отклонений нет.</v>
          </cell>
        </row>
        <row r="382">
          <cell r="A382" t="str">
            <v>48-0,4разв-25</v>
          </cell>
          <cell r="B382" t="str">
            <v>есть</v>
          </cell>
          <cell r="C382" t="str">
            <v>план</v>
          </cell>
          <cell r="D382" t="str">
            <v>да</v>
          </cell>
          <cell r="E382" t="str">
            <v>нет</v>
          </cell>
          <cell r="G382" t="str">
            <v>1.2.3.1</v>
          </cell>
          <cell r="H382" t="str">
            <v>Создание узлов учета электроэнергии на ТП 6(15)/0,4кВ АО «Россети Янтарь» с интеграцией в систему сбора и передачи данных (64 приборов учета электроэнергии)</v>
          </cell>
          <cell r="I382" t="str">
            <v>N_48-0,4разв-25</v>
          </cell>
          <cell r="M382">
            <v>3.60513912</v>
          </cell>
          <cell r="N382">
            <v>0</v>
          </cell>
          <cell r="Z382" t="str">
            <v>Отклонений нет.</v>
          </cell>
        </row>
        <row r="383">
          <cell r="A383">
            <v>0</v>
          </cell>
          <cell r="B383">
            <v>0</v>
          </cell>
          <cell r="C383">
            <v>0</v>
          </cell>
          <cell r="D383" t="str">
            <v>-</v>
          </cell>
          <cell r="E383">
            <v>0</v>
          </cell>
          <cell r="G383" t="str">
            <v>-</v>
          </cell>
          <cell r="H383" t="str">
            <v>-</v>
          </cell>
          <cell r="I383" t="str">
            <v>-</v>
          </cell>
        </row>
        <row r="384">
          <cell r="A384">
            <v>0</v>
          </cell>
          <cell r="B384">
            <v>0</v>
          </cell>
          <cell r="C384">
            <v>0</v>
          </cell>
          <cell r="D384">
            <v>0</v>
          </cell>
          <cell r="E384">
            <v>0</v>
          </cell>
          <cell r="G384" t="str">
            <v>1.2.3.2</v>
          </cell>
          <cell r="H384" t="str">
            <v>«Установка приборов учета, класс напряжения 6 (10) кВ, всего, в том числе:»</v>
          </cell>
          <cell r="I384" t="str">
            <v>Г</v>
          </cell>
        </row>
        <row r="385">
          <cell r="A385" t="str">
            <v>48-15уст-22</v>
          </cell>
          <cell r="B385" t="str">
            <v>есть</v>
          </cell>
          <cell r="C385" t="str">
            <v>план</v>
          </cell>
          <cell r="D385" t="str">
            <v>да</v>
          </cell>
          <cell r="E385" t="str">
            <v>нет</v>
          </cell>
          <cell r="G385" t="str">
            <v>1.2.3.2</v>
          </cell>
          <cell r="H385" t="str">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ell>
          <cell r="I385" t="str">
            <v>M_48-15уст-22</v>
          </cell>
          <cell r="M385">
            <v>0</v>
          </cell>
          <cell r="N385">
            <v>-0.92414052999999996</v>
          </cell>
          <cell r="Z385" t="str">
            <v>Возврат дефектного оборудования ПКУ на склад для ремонта и наладки подрядчиком.</v>
          </cell>
        </row>
        <row r="386">
          <cell r="A386" t="str">
            <v>48-15уст-25</v>
          </cell>
          <cell r="B386" t="str">
            <v>есть</v>
          </cell>
          <cell r="C386" t="str">
            <v>план</v>
          </cell>
          <cell r="D386" t="str">
            <v>да</v>
          </cell>
          <cell r="E386" t="str">
            <v>нет</v>
          </cell>
          <cell r="G386" t="str">
            <v>1.2.3.2</v>
          </cell>
          <cell r="H386" t="str">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ell>
          <cell r="I386" t="str">
            <v>N_48-15уст-25</v>
          </cell>
          <cell r="M386">
            <v>4.8561581800000004</v>
          </cell>
          <cell r="N386">
            <v>0</v>
          </cell>
          <cell r="Z386" t="str">
            <v>Отклонений нет.</v>
          </cell>
        </row>
        <row r="387">
          <cell r="A387" t="str">
            <v>48-15устПКУ-25</v>
          </cell>
          <cell r="B387" t="str">
            <v>есть</v>
          </cell>
          <cell r="C387" t="str">
            <v>план</v>
          </cell>
          <cell r="D387" t="str">
            <v>да</v>
          </cell>
          <cell r="E387" t="str">
            <v>нет</v>
          </cell>
          <cell r="G387" t="str">
            <v>1.2.3.2</v>
          </cell>
          <cell r="H387" t="str">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ell>
          <cell r="I387" t="str">
            <v>N_48-15устПКУ-25</v>
          </cell>
          <cell r="M387">
            <v>13.567702199999999</v>
          </cell>
          <cell r="N387">
            <v>0</v>
          </cell>
          <cell r="Z387" t="str">
            <v>Отклонений нет.</v>
          </cell>
        </row>
        <row r="388">
          <cell r="A388" t="str">
            <v>48-15устПКУ-24</v>
          </cell>
          <cell r="B388" t="str">
            <v>есть</v>
          </cell>
          <cell r="C388" t="str">
            <v>план</v>
          </cell>
          <cell r="D388" t="str">
            <v>да</v>
          </cell>
          <cell r="E388" t="str">
            <v>нет</v>
          </cell>
          <cell r="G388" t="str">
            <v>1.2.3.2</v>
          </cell>
          <cell r="H388" t="str">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ell>
          <cell r="I388" t="str">
            <v>N_48-15устПКУ-24</v>
          </cell>
          <cell r="M388">
            <v>0</v>
          </cell>
          <cell r="N388">
            <v>8.2163850200000006</v>
          </cell>
          <cell r="Z388" t="str">
            <v>Отклонение от плана обусловлено оплатой кредиторской задолженности за выполненные в 2024 году работы (поздняя сдача актов выполненных работ).</v>
          </cell>
        </row>
        <row r="389">
          <cell r="G389" t="str">
            <v>-</v>
          </cell>
          <cell r="H389" t="str">
            <v>-</v>
          </cell>
          <cell r="I389" t="str">
            <v>-</v>
          </cell>
        </row>
        <row r="390">
          <cell r="G390" t="str">
            <v>1.2.3.3</v>
          </cell>
          <cell r="H390" t="str">
            <v>«Установка приборов учета, класс напряжения 35 кВ, всего, в том числе:»</v>
          </cell>
          <cell r="I390" t="str">
            <v>Г</v>
          </cell>
        </row>
        <row r="391">
          <cell r="G391" t="str">
            <v>1.2.3.4</v>
          </cell>
          <cell r="H391" t="str">
            <v>«Установка приборов учета, класс напряжения 110 кВ и выше, всего, в том числе:»</v>
          </cell>
          <cell r="I391" t="str">
            <v>Г</v>
          </cell>
        </row>
        <row r="392">
          <cell r="G392" t="str">
            <v>1.2.3.5</v>
          </cell>
          <cell r="H392" t="str">
            <v>«Включение приборов учета в систему сбора и передачи данных, класс напряжения 0,22 (0,4) кВ, всего, в том числе:»</v>
          </cell>
          <cell r="I392" t="str">
            <v>Г</v>
          </cell>
        </row>
        <row r="393">
          <cell r="G393" t="str">
            <v>1.2.3.6</v>
          </cell>
          <cell r="H393" t="str">
            <v>«Включение приборов учета в систему сбора и передачи данных, класс напряжения 6 (10) кВ, всего, в том числе:»</v>
          </cell>
          <cell r="I393" t="str">
            <v>Г</v>
          </cell>
        </row>
        <row r="394">
          <cell r="G394" t="str">
            <v>1.2.3.7</v>
          </cell>
          <cell r="H394" t="str">
            <v>«Включение приборов учета в систему сбора и передачи данных, класс напряжения 35 кВ, всего, в том числе:»</v>
          </cell>
          <cell r="I394" t="str">
            <v>Г</v>
          </cell>
        </row>
        <row r="395">
          <cell r="G395" t="str">
            <v>1.2.3.8</v>
          </cell>
          <cell r="H395" t="str">
            <v>«Включение приборов учета в систему сбора и передачи данных, класс напряжения 110 кВ и выше, всего, в том числе:»</v>
          </cell>
          <cell r="I395" t="str">
            <v>Г</v>
          </cell>
        </row>
        <row r="396">
          <cell r="G396" t="str">
            <v>1.2.4</v>
          </cell>
        </row>
        <row r="397">
          <cell r="G397" t="str">
            <v>1.2.4.1</v>
          </cell>
        </row>
        <row r="398">
          <cell r="A398">
            <v>0</v>
          </cell>
          <cell r="B398">
            <v>0</v>
          </cell>
          <cell r="C398">
            <v>0</v>
          </cell>
          <cell r="D398" t="str">
            <v>-</v>
          </cell>
          <cell r="E398">
            <v>0</v>
          </cell>
          <cell r="G398" t="str">
            <v>-</v>
          </cell>
          <cell r="H398" t="str">
            <v>-</v>
          </cell>
          <cell r="I398" t="str">
            <v>-</v>
          </cell>
        </row>
        <row r="399">
          <cell r="A399">
            <v>0</v>
          </cell>
          <cell r="B399">
            <v>0</v>
          </cell>
          <cell r="C399">
            <v>0</v>
          </cell>
          <cell r="D399" t="str">
            <v>-</v>
          </cell>
          <cell r="E399">
            <v>0</v>
          </cell>
          <cell r="G399" t="str">
            <v>-</v>
          </cell>
          <cell r="H399" t="str">
            <v>-</v>
          </cell>
          <cell r="I399" t="str">
            <v>-</v>
          </cell>
        </row>
        <row r="400">
          <cell r="G400" t="str">
            <v>1.2.4.2</v>
          </cell>
        </row>
        <row r="401">
          <cell r="A401">
            <v>0</v>
          </cell>
          <cell r="B401">
            <v>0</v>
          </cell>
          <cell r="C401">
            <v>0</v>
          </cell>
          <cell r="D401" t="str">
            <v>-</v>
          </cell>
          <cell r="E401">
            <v>0</v>
          </cell>
          <cell r="G401" t="str">
            <v>-</v>
          </cell>
          <cell r="H401" t="str">
            <v>-</v>
          </cell>
          <cell r="I401" t="str">
            <v>-</v>
          </cell>
        </row>
        <row r="402">
          <cell r="A402">
            <v>0</v>
          </cell>
          <cell r="B402">
            <v>0</v>
          </cell>
          <cell r="C402">
            <v>0</v>
          </cell>
          <cell r="D402" t="str">
            <v>-</v>
          </cell>
          <cell r="E402">
            <v>0</v>
          </cell>
          <cell r="G402" t="str">
            <v>-</v>
          </cell>
          <cell r="H402" t="str">
            <v>-</v>
          </cell>
          <cell r="I402" t="str">
            <v>-</v>
          </cell>
        </row>
        <row r="403">
          <cell r="A403" t="str">
            <v>181-100</v>
          </cell>
          <cell r="B403" t="str">
            <v>есть</v>
          </cell>
          <cell r="C403" t="str">
            <v>план</v>
          </cell>
          <cell r="D403" t="str">
            <v>да</v>
          </cell>
          <cell r="E403" t="str">
            <v>нет</v>
          </cell>
          <cell r="G403" t="str">
            <v>1.2.4.2</v>
          </cell>
          <cell r="H403" t="str">
            <v>Модернизация системы сбора и передачи информации СОТИАССО на объектах АО «Россети Янтарь» ПС 330 кВ Северная 330: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ell>
          <cell r="I403" t="str">
            <v>N_181-100</v>
          </cell>
          <cell r="M403">
            <v>33.190944360000003</v>
          </cell>
          <cell r="N403">
            <v>0</v>
          </cell>
          <cell r="Z403" t="str">
            <v>Отклонений нет.</v>
          </cell>
        </row>
        <row r="404">
          <cell r="A404" t="str">
            <v>181-1</v>
          </cell>
          <cell r="B404" t="str">
            <v>есть</v>
          </cell>
          <cell r="C404" t="str">
            <v>план</v>
          </cell>
          <cell r="D404" t="str">
            <v>да</v>
          </cell>
          <cell r="E404" t="str">
            <v>нет</v>
          </cell>
          <cell r="G404" t="str">
            <v>1.2.4.2</v>
          </cell>
          <cell r="H404" t="str">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ell>
          <cell r="I404" t="str">
            <v>N_181-1</v>
          </cell>
          <cell r="M404">
            <v>26.831420720000001</v>
          </cell>
          <cell r="N404">
            <v>0.23405591000000001</v>
          </cell>
          <cell r="Z404" t="str">
            <v xml:space="preserve">Отклонение от плановых параметров обусловлено длительными сроками поставки шкафов ССПИ и необходимостью монтажа дополнительных шкафов зажимов на ПС 330 кВ О-1 Центральная, предназначающихся исключительно для нужд АСУТП. </v>
          </cell>
        </row>
        <row r="405">
          <cell r="A405" t="str">
            <v>181-9</v>
          </cell>
          <cell r="B405" t="str">
            <v>есть</v>
          </cell>
          <cell r="C405" t="str">
            <v>план</v>
          </cell>
          <cell r="D405" t="str">
            <v>да</v>
          </cell>
          <cell r="E405" t="str">
            <v>нет</v>
          </cell>
          <cell r="G405" t="str">
            <v>1.2.4.2</v>
          </cell>
          <cell r="H405" t="str">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ell>
          <cell r="I405" t="str">
            <v>N_181-9</v>
          </cell>
          <cell r="M405">
            <v>21.05028836</v>
          </cell>
          <cell r="N405">
            <v>18.82060628</v>
          </cell>
          <cell r="Z405" t="str">
            <v>Отклонений нет.</v>
          </cell>
        </row>
        <row r="406">
          <cell r="A406" t="str">
            <v>181-23</v>
          </cell>
          <cell r="B406" t="str">
            <v>есть</v>
          </cell>
          <cell r="C406" t="str">
            <v>план</v>
          </cell>
          <cell r="D406" t="str">
            <v>да</v>
          </cell>
          <cell r="E406" t="str">
            <v>нет</v>
          </cell>
          <cell r="G406" t="str">
            <v>1.2.4.2</v>
          </cell>
          <cell r="H406" t="str">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ell>
          <cell r="I406" t="str">
            <v>N_181-23</v>
          </cell>
          <cell r="M406">
            <v>24.98453949</v>
          </cell>
          <cell r="N406">
            <v>0</v>
          </cell>
          <cell r="Z406" t="str">
            <v>Отклонений нет.</v>
          </cell>
        </row>
        <row r="407">
          <cell r="A407" t="str">
            <v>181-49</v>
          </cell>
          <cell r="B407" t="str">
            <v>есть</v>
          </cell>
          <cell r="C407" t="str">
            <v>план</v>
          </cell>
          <cell r="D407" t="str">
            <v>да</v>
          </cell>
          <cell r="E407" t="str">
            <v>нет</v>
          </cell>
          <cell r="G407" t="str">
            <v>1.2.4.2</v>
          </cell>
          <cell r="H407" t="str">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ell>
          <cell r="I407" t="str">
            <v>N_181-49</v>
          </cell>
          <cell r="M407">
            <v>33.659113169999998</v>
          </cell>
          <cell r="N407">
            <v>0</v>
          </cell>
          <cell r="Z407" t="str">
            <v>Отклонений нет.</v>
          </cell>
        </row>
        <row r="408">
          <cell r="A408" t="str">
            <v>181-2</v>
          </cell>
          <cell r="B408" t="str">
            <v>есть</v>
          </cell>
          <cell r="C408" t="str">
            <v>план</v>
          </cell>
          <cell r="D408" t="str">
            <v>да</v>
          </cell>
          <cell r="E408" t="str">
            <v>нет</v>
          </cell>
          <cell r="G408" t="str">
            <v>1.2.4.2</v>
          </cell>
          <cell r="H408" t="str">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ell>
          <cell r="I408" t="str">
            <v>N_181-2</v>
          </cell>
          <cell r="M408">
            <v>1.53581816</v>
          </cell>
          <cell r="N408">
            <v>0</v>
          </cell>
          <cell r="Z408" t="str">
            <v>Отклонений нет.</v>
          </cell>
        </row>
        <row r="409">
          <cell r="A409" t="str">
            <v>181-4</v>
          </cell>
          <cell r="B409" t="str">
            <v>есть</v>
          </cell>
          <cell r="C409" t="str">
            <v>план</v>
          </cell>
          <cell r="D409" t="str">
            <v>да</v>
          </cell>
          <cell r="E409" t="str">
            <v>нет</v>
          </cell>
          <cell r="G409" t="str">
            <v>1.2.4.2</v>
          </cell>
          <cell r="H409" t="str">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ell>
          <cell r="I409" t="str">
            <v>N_181-4</v>
          </cell>
          <cell r="M409">
            <v>1.56576362</v>
          </cell>
          <cell r="N409">
            <v>0</v>
          </cell>
          <cell r="Z409" t="str">
            <v>Отклонений нет.</v>
          </cell>
        </row>
        <row r="410">
          <cell r="A410" t="str">
            <v>181-32</v>
          </cell>
          <cell r="B410" t="str">
            <v>есть</v>
          </cell>
          <cell r="C410" t="str">
            <v>план</v>
          </cell>
          <cell r="D410" t="str">
            <v>да</v>
          </cell>
          <cell r="E410" t="str">
            <v>нет</v>
          </cell>
          <cell r="G410" t="str">
            <v>1.2.4.2</v>
          </cell>
          <cell r="H410" t="str">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ell>
          <cell r="I410" t="str">
            <v>N_181-32</v>
          </cell>
          <cell r="M410">
            <v>1.5158545299999999</v>
          </cell>
          <cell r="N410">
            <v>0</v>
          </cell>
          <cell r="Z410" t="str">
            <v>Отклонений нет.</v>
          </cell>
        </row>
        <row r="411">
          <cell r="A411">
            <v>0</v>
          </cell>
          <cell r="B411">
            <v>0</v>
          </cell>
          <cell r="C411">
            <v>0</v>
          </cell>
          <cell r="D411" t="str">
            <v>-</v>
          </cell>
          <cell r="E411">
            <v>0</v>
          </cell>
          <cell r="G411" t="str">
            <v>-</v>
          </cell>
          <cell r="H411" t="str">
            <v>-</v>
          </cell>
          <cell r="I411" t="str">
            <v>-</v>
          </cell>
        </row>
        <row r="412">
          <cell r="A412">
            <v>0</v>
          </cell>
          <cell r="B412">
            <v>0</v>
          </cell>
          <cell r="C412">
            <v>0</v>
          </cell>
          <cell r="D412" t="str">
            <v>-</v>
          </cell>
          <cell r="E412">
            <v>0</v>
          </cell>
          <cell r="G412" t="str">
            <v>-</v>
          </cell>
          <cell r="H412" t="str">
            <v>-</v>
          </cell>
          <cell r="I412" t="str">
            <v>-</v>
          </cell>
        </row>
        <row r="413">
          <cell r="A413" t="str">
            <v>23-0107</v>
          </cell>
          <cell r="B413" t="str">
            <v>есть</v>
          </cell>
          <cell r="C413" t="str">
            <v>план</v>
          </cell>
          <cell r="D413" t="str">
            <v>-</v>
          </cell>
          <cell r="E413" t="str">
            <v>нет</v>
          </cell>
          <cell r="G413" t="str">
            <v>-</v>
          </cell>
          <cell r="H413" t="str">
            <v>-</v>
          </cell>
          <cell r="I413" t="str">
            <v>-</v>
          </cell>
        </row>
        <row r="414">
          <cell r="A414">
            <v>0</v>
          </cell>
          <cell r="B414">
            <v>0</v>
          </cell>
          <cell r="C414">
            <v>0</v>
          </cell>
          <cell r="D414" t="str">
            <v>-</v>
          </cell>
          <cell r="E414">
            <v>0</v>
          </cell>
          <cell r="G414" t="str">
            <v>-</v>
          </cell>
          <cell r="H414" t="str">
            <v>-</v>
          </cell>
          <cell r="I414" t="str">
            <v>-</v>
          </cell>
        </row>
        <row r="415">
          <cell r="A415">
            <v>0</v>
          </cell>
          <cell r="B415">
            <v>0</v>
          </cell>
          <cell r="C415">
            <v>0</v>
          </cell>
          <cell r="D415" t="str">
            <v>-</v>
          </cell>
          <cell r="E415">
            <v>0</v>
          </cell>
          <cell r="G415" t="str">
            <v>-</v>
          </cell>
          <cell r="H415" t="str">
            <v>-</v>
          </cell>
          <cell r="I415" t="str">
            <v>-</v>
          </cell>
        </row>
        <row r="416">
          <cell r="A416">
            <v>0</v>
          </cell>
          <cell r="B416">
            <v>0</v>
          </cell>
          <cell r="C416">
            <v>0</v>
          </cell>
          <cell r="D416" t="str">
            <v>-</v>
          </cell>
          <cell r="E416">
            <v>0</v>
          </cell>
          <cell r="G416" t="str">
            <v>-</v>
          </cell>
          <cell r="H416" t="str">
            <v>-</v>
          </cell>
          <cell r="I416" t="str">
            <v>-</v>
          </cell>
        </row>
        <row r="417">
          <cell r="A417">
            <v>0</v>
          </cell>
          <cell r="B417">
            <v>0</v>
          </cell>
          <cell r="C417">
            <v>0</v>
          </cell>
          <cell r="D417" t="str">
            <v>-</v>
          </cell>
          <cell r="E417">
            <v>0</v>
          </cell>
          <cell r="G417" t="str">
            <v>-</v>
          </cell>
          <cell r="H417" t="str">
            <v>-</v>
          </cell>
          <cell r="I417" t="str">
            <v>-</v>
          </cell>
        </row>
        <row r="418">
          <cell r="A418">
            <v>0</v>
          </cell>
          <cell r="B418">
            <v>0</v>
          </cell>
          <cell r="C418">
            <v>0</v>
          </cell>
          <cell r="D418" t="str">
            <v>-</v>
          </cell>
          <cell r="E418">
            <v>0</v>
          </cell>
          <cell r="G418" t="str">
            <v>-</v>
          </cell>
          <cell r="H418" t="str">
            <v>-</v>
          </cell>
          <cell r="I418" t="str">
            <v>-</v>
          </cell>
        </row>
        <row r="419">
          <cell r="A419">
            <v>0</v>
          </cell>
          <cell r="B419">
            <v>0</v>
          </cell>
          <cell r="C419">
            <v>0</v>
          </cell>
          <cell r="D419" t="str">
            <v>-</v>
          </cell>
          <cell r="E419">
            <v>0</v>
          </cell>
          <cell r="G419" t="str">
            <v>-</v>
          </cell>
          <cell r="H419" t="str">
            <v>-</v>
          </cell>
          <cell r="I419" t="str">
            <v>-</v>
          </cell>
        </row>
        <row r="420">
          <cell r="A420" t="str">
            <v>19-1189</v>
          </cell>
          <cell r="B420" t="str">
            <v>есть</v>
          </cell>
          <cell r="C420" t="str">
            <v>план</v>
          </cell>
          <cell r="D420" t="str">
            <v>да</v>
          </cell>
          <cell r="E420" t="str">
            <v>нет</v>
          </cell>
          <cell r="G420" t="str">
            <v>1.2.4.2</v>
          </cell>
          <cell r="H420" t="str">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ell>
          <cell r="I420" t="str">
            <v>L_19-1189</v>
          </cell>
          <cell r="M420">
            <v>10.333597340000001</v>
          </cell>
          <cell r="N420">
            <v>9.3921767599999999</v>
          </cell>
          <cell r="Z420" t="str">
            <v>Отклонение от плана обусловлено оплатой кредиторской задолженности за выполненные в 2024 году работы.</v>
          </cell>
        </row>
        <row r="421">
          <cell r="A421" t="str">
            <v>22-1359</v>
          </cell>
          <cell r="B421" t="str">
            <v>есть</v>
          </cell>
          <cell r="C421" t="str">
            <v>план</v>
          </cell>
          <cell r="D421" t="str">
            <v>да</v>
          </cell>
          <cell r="E421" t="str">
            <v>нет</v>
          </cell>
          <cell r="G421" t="str">
            <v>1.2.4.2</v>
          </cell>
          <cell r="H421" t="str">
            <v>Создание системы регистрации аварийных процессов и событий в составе СОТИАССО ПС 110 кВ О-11 Ленинградская</v>
          </cell>
          <cell r="I421" t="str">
            <v>N_22-1359</v>
          </cell>
          <cell r="M421">
            <v>20.792482570000001</v>
          </cell>
          <cell r="N421">
            <v>0</v>
          </cell>
          <cell r="Z421" t="str">
            <v>Отклонений нет.</v>
          </cell>
        </row>
        <row r="422">
          <cell r="A422" t="str">
            <v>22-1360</v>
          </cell>
          <cell r="B422" t="str">
            <v>есть</v>
          </cell>
          <cell r="C422" t="str">
            <v>план</v>
          </cell>
          <cell r="D422" t="str">
            <v>да</v>
          </cell>
          <cell r="E422" t="str">
            <v>нет</v>
          </cell>
          <cell r="G422" t="str">
            <v>1.2.4.2</v>
          </cell>
          <cell r="H422" t="str">
            <v>Создание системы регистрации аварийных процессов и событий в составе СОТИАССО ПС 110 кВ О-14 Мамоново</v>
          </cell>
          <cell r="I422" t="str">
            <v>N_22-1360</v>
          </cell>
          <cell r="M422">
            <v>0</v>
          </cell>
          <cell r="N422">
            <v>0.79642891000000005</v>
          </cell>
          <cell r="Z422" t="str">
            <v>Отклонений нет.</v>
          </cell>
        </row>
        <row r="423">
          <cell r="A423" t="str">
            <v>22-1361</v>
          </cell>
          <cell r="B423" t="str">
            <v>есть</v>
          </cell>
          <cell r="C423" t="str">
            <v>план 2024</v>
          </cell>
          <cell r="D423" t="str">
            <v>-</v>
          </cell>
          <cell r="E423" t="str">
            <v>нет</v>
          </cell>
          <cell r="G423" t="str">
            <v>-</v>
          </cell>
          <cell r="H423" t="str">
            <v>-</v>
          </cell>
          <cell r="I423" t="str">
            <v>-</v>
          </cell>
        </row>
        <row r="424">
          <cell r="A424" t="str">
            <v>21-1443</v>
          </cell>
          <cell r="B424">
            <v>0</v>
          </cell>
          <cell r="C424">
            <v>0</v>
          </cell>
          <cell r="D424" t="str">
            <v>-</v>
          </cell>
          <cell r="E424" t="str">
            <v>нет</v>
          </cell>
          <cell r="G424" t="str">
            <v>-</v>
          </cell>
          <cell r="H424" t="str">
            <v>-</v>
          </cell>
          <cell r="I424" t="str">
            <v>-</v>
          </cell>
        </row>
        <row r="425">
          <cell r="A425" t="str">
            <v>24-0730</v>
          </cell>
          <cell r="B425" t="str">
            <v>есть</v>
          </cell>
          <cell r="C425" t="str">
            <v>план</v>
          </cell>
          <cell r="D425" t="str">
            <v>да</v>
          </cell>
          <cell r="E425" t="str">
            <v>нет</v>
          </cell>
          <cell r="G425" t="str">
            <v>1.2.4.2</v>
          </cell>
          <cell r="H425" t="str">
            <v>Создание системы регистрации аварийных процессов и событий в составе СОТИАССО ПС 110 кВ О-30 Московская</v>
          </cell>
          <cell r="I425" t="str">
            <v>O_24-0730</v>
          </cell>
          <cell r="M425">
            <v>15.19620078</v>
          </cell>
          <cell r="N425">
            <v>0</v>
          </cell>
          <cell r="Z425" t="str">
            <v>Отклонений нет.</v>
          </cell>
        </row>
        <row r="426">
          <cell r="A426">
            <v>0</v>
          </cell>
          <cell r="B426">
            <v>0</v>
          </cell>
          <cell r="C426">
            <v>0</v>
          </cell>
          <cell r="D426" t="str">
            <v>-</v>
          </cell>
          <cell r="E426">
            <v>0</v>
          </cell>
          <cell r="G426" t="str">
            <v>-</v>
          </cell>
          <cell r="H426" t="str">
            <v>-</v>
          </cell>
          <cell r="I426" t="str">
            <v>-</v>
          </cell>
        </row>
        <row r="427">
          <cell r="A427" t="str">
            <v>19-1190</v>
          </cell>
          <cell r="B427" t="str">
            <v>есть</v>
          </cell>
          <cell r="C427" t="str">
            <v>план</v>
          </cell>
          <cell r="D427" t="str">
            <v>да</v>
          </cell>
          <cell r="E427" t="str">
            <v>нет</v>
          </cell>
          <cell r="G427" t="str">
            <v>1.2.4.2</v>
          </cell>
          <cell r="H427" t="str">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ell>
          <cell r="I427" t="str">
            <v>L_19-1190</v>
          </cell>
          <cell r="M427">
            <v>8.3676673400000006</v>
          </cell>
          <cell r="N427">
            <v>0</v>
          </cell>
          <cell r="Z427" t="str">
            <v>Отклонение от плана обусловлено  фактом выполненных работ и финансирования в 2024 году.</v>
          </cell>
        </row>
        <row r="428">
          <cell r="A428" t="str">
            <v>19-1191</v>
          </cell>
          <cell r="B428" t="str">
            <v>есть</v>
          </cell>
          <cell r="C428" t="str">
            <v>план</v>
          </cell>
          <cell r="D428" t="str">
            <v>да</v>
          </cell>
          <cell r="E428" t="str">
            <v>нет</v>
          </cell>
          <cell r="G428" t="str">
            <v>1.2.4.2</v>
          </cell>
          <cell r="H428" t="str">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ell>
          <cell r="I428" t="str">
            <v>N_19-1191</v>
          </cell>
          <cell r="M428">
            <v>12.05233786</v>
          </cell>
          <cell r="N428">
            <v>3.9928672999999999</v>
          </cell>
          <cell r="Z428" t="str">
            <v>Отклонение от плана обусловлено долгими сроками поставки оборудования паромной переправой в Калининградскую область.</v>
          </cell>
        </row>
        <row r="429">
          <cell r="A429" t="str">
            <v>24-1147</v>
          </cell>
          <cell r="B429">
            <v>0</v>
          </cell>
          <cell r="C429" t="str">
            <v>внеплан</v>
          </cell>
          <cell r="D429" t="str">
            <v>да</v>
          </cell>
          <cell r="E429" t="str">
            <v>нет</v>
          </cell>
          <cell r="G429" t="str">
            <v>1.2.4.2</v>
          </cell>
          <cell r="H429" t="str">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ell>
          <cell r="I429" t="str">
            <v>O_24-1147</v>
          </cell>
          <cell r="M429" t="str">
            <v>нд</v>
          </cell>
          <cell r="N429">
            <v>0</v>
          </cell>
          <cell r="Z429" t="str">
            <v>1. 	Выполнение мероприятий по защите высоковольтного трансформаторного оборудования объектов ПС ПАО «РОССЕТИ» от внешних воздействий на основании п.4.1 протокола заседания штаба №МА/116/1601 от 25.10.2022;
2. На основании п. 4.2. протокола от 07 июня 2024 года №11 заседания оперативного штаба Калининградской области по реализации мер, предусмотренных Указом Президента Российской Федерации от 19 октября 2022 года №757 "О мерах, осуществляемых в субъектах Российской Федерации в связи с Указом Президента Российской Федерации от 19 октября 2022 года №755"</v>
          </cell>
        </row>
        <row r="430">
          <cell r="A430">
            <v>0</v>
          </cell>
          <cell r="B430">
            <v>0</v>
          </cell>
          <cell r="C430">
            <v>0</v>
          </cell>
          <cell r="D430" t="str">
            <v>-</v>
          </cell>
          <cell r="E430">
            <v>0</v>
          </cell>
          <cell r="G430" t="str">
            <v>-</v>
          </cell>
          <cell r="H430" t="str">
            <v>-</v>
          </cell>
          <cell r="I430" t="str">
            <v>-</v>
          </cell>
        </row>
        <row r="431">
          <cell r="A431" t="str">
            <v>22-0924</v>
          </cell>
          <cell r="B431" t="str">
            <v>есть</v>
          </cell>
          <cell r="C431" t="str">
            <v>план</v>
          </cell>
          <cell r="D431" t="str">
            <v>да</v>
          </cell>
          <cell r="E431" t="str">
            <v>нет</v>
          </cell>
          <cell r="G431" t="str">
            <v>1.2.4.2</v>
          </cell>
          <cell r="H431" t="str">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ell>
          <cell r="I431" t="str">
            <v>O_22-0924</v>
          </cell>
          <cell r="M431">
            <v>3.4502394399999998</v>
          </cell>
          <cell r="N431">
            <v>0</v>
          </cell>
          <cell r="Z431" t="str">
            <v>Объект ИП профинансирован в 2024 году.</v>
          </cell>
        </row>
        <row r="432">
          <cell r="G432" t="str">
            <v>1.3</v>
          </cell>
        </row>
        <row r="433">
          <cell r="G433" t="str">
            <v>1.3.1</v>
          </cell>
        </row>
        <row r="434">
          <cell r="G434" t="str">
            <v>1.3.2</v>
          </cell>
        </row>
        <row r="435">
          <cell r="A435">
            <v>0</v>
          </cell>
          <cell r="B435">
            <v>0</v>
          </cell>
          <cell r="C435">
            <v>0</v>
          </cell>
          <cell r="D435" t="str">
            <v>-</v>
          </cell>
          <cell r="E435">
            <v>0</v>
          </cell>
          <cell r="G435" t="str">
            <v>-</v>
          </cell>
          <cell r="H435" t="str">
            <v>-</v>
          </cell>
          <cell r="I435" t="str">
            <v>-</v>
          </cell>
        </row>
        <row r="436">
          <cell r="A436">
            <v>0</v>
          </cell>
          <cell r="B436">
            <v>0</v>
          </cell>
          <cell r="C436">
            <v>0</v>
          </cell>
          <cell r="D436" t="str">
            <v>-</v>
          </cell>
          <cell r="E436">
            <v>0</v>
          </cell>
          <cell r="G436" t="str">
            <v>-</v>
          </cell>
          <cell r="H436" t="str">
            <v>-</v>
          </cell>
          <cell r="I436" t="str">
            <v>-</v>
          </cell>
        </row>
        <row r="437">
          <cell r="A437">
            <v>0</v>
          </cell>
          <cell r="B437">
            <v>0</v>
          </cell>
          <cell r="C437">
            <v>0</v>
          </cell>
          <cell r="D437" t="str">
            <v>-</v>
          </cell>
          <cell r="E437">
            <v>0</v>
          </cell>
          <cell r="G437" t="str">
            <v>-</v>
          </cell>
          <cell r="H437" t="str">
            <v>-</v>
          </cell>
          <cell r="I437" t="str">
            <v>-</v>
          </cell>
        </row>
        <row r="438">
          <cell r="A438">
            <v>0</v>
          </cell>
          <cell r="B438">
            <v>0</v>
          </cell>
          <cell r="C438">
            <v>0</v>
          </cell>
          <cell r="D438" t="str">
            <v>-</v>
          </cell>
          <cell r="E438">
            <v>0</v>
          </cell>
          <cell r="G438" t="str">
            <v>-</v>
          </cell>
          <cell r="H438" t="str">
            <v>-</v>
          </cell>
          <cell r="I438" t="str">
            <v>-</v>
          </cell>
        </row>
        <row r="439">
          <cell r="G439" t="str">
            <v>1.4</v>
          </cell>
        </row>
        <row r="440">
          <cell r="A440" t="str">
            <v>24-0794</v>
          </cell>
          <cell r="B440" t="str">
            <v>есть</v>
          </cell>
          <cell r="C440" t="str">
            <v>план</v>
          </cell>
          <cell r="D440" t="str">
            <v>да</v>
          </cell>
          <cell r="E440">
            <v>0</v>
          </cell>
          <cell r="G440" t="str">
            <v>1.4</v>
          </cell>
          <cell r="H440" t="str">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ell>
          <cell r="I440" t="str">
            <v>O_24-0794</v>
          </cell>
          <cell r="Z440" t="str">
            <v>Отклонений нет.</v>
          </cell>
        </row>
        <row r="441">
          <cell r="A441" t="str">
            <v>19-1052</v>
          </cell>
          <cell r="B441" t="str">
            <v>есть</v>
          </cell>
          <cell r="C441" t="str">
            <v>план</v>
          </cell>
          <cell r="D441" t="str">
            <v>да</v>
          </cell>
          <cell r="E441">
            <v>0</v>
          </cell>
          <cell r="G441" t="str">
            <v>1.4</v>
          </cell>
          <cell r="H441" t="str">
            <v>Строительство КЛ 6 кВ взамен существующей КЛ 6 кВ Ф-12 (инв. № 5078920) от ПС 110 кВ О-5 Советск до ТП 6/0,4 кВ № 74 протяженностью 3,765 км в г. Советск</v>
          </cell>
          <cell r="I441" t="str">
            <v>L_19-1052</v>
          </cell>
          <cell r="M441">
            <v>37.92323743</v>
          </cell>
          <cell r="N441">
            <v>0</v>
          </cell>
          <cell r="Z441" t="str">
            <v>Отклонений нет.</v>
          </cell>
        </row>
        <row r="442">
          <cell r="A442" t="str">
            <v>19-1056</v>
          </cell>
          <cell r="B442" t="str">
            <v>есть</v>
          </cell>
          <cell r="C442" t="str">
            <v>план</v>
          </cell>
          <cell r="D442" t="str">
            <v>да</v>
          </cell>
          <cell r="E442">
            <v>0</v>
          </cell>
          <cell r="G442" t="str">
            <v>1.4</v>
          </cell>
          <cell r="H442" t="str">
            <v>Строительство КЛ 6 кВ взамен существующей КЛ 6 кВ Ф-11 (инв. № 5006787) от ПС 110 кВ О-5 Советск до ТП 6/0,4 кВ № 259 протяженностью 1,425 км в г. Советск</v>
          </cell>
          <cell r="I442" t="str">
            <v>L_19-1056</v>
          </cell>
          <cell r="M442">
            <v>8.6643470600000008</v>
          </cell>
          <cell r="N442">
            <v>0</v>
          </cell>
          <cell r="Z442" t="str">
            <v>Отклонений нет.</v>
          </cell>
        </row>
        <row r="443">
          <cell r="A443" t="str">
            <v>19-1057</v>
          </cell>
          <cell r="B443" t="str">
            <v>есть</v>
          </cell>
          <cell r="C443" t="str">
            <v>план</v>
          </cell>
          <cell r="D443" t="str">
            <v>да</v>
          </cell>
          <cell r="E443">
            <v>0</v>
          </cell>
          <cell r="G443" t="str">
            <v>1.4</v>
          </cell>
          <cell r="H443" t="str">
            <v>Строительство КЛ 6 кВ взамен существующей КЛ 6 кВ № 08-30 (инв. № 5006794) от ТП 6/0,4 кВ № 30 до ТП 6/0,4 кВ № 8 протяженностью 0,716 км в г. Советск</v>
          </cell>
          <cell r="I443" t="str">
            <v>L_19-1057</v>
          </cell>
          <cell r="M443">
            <v>5.8994081100000004</v>
          </cell>
          <cell r="N443">
            <v>0</v>
          </cell>
          <cell r="Z443" t="str">
            <v>Отклонений нет.</v>
          </cell>
        </row>
        <row r="444">
          <cell r="A444" t="str">
            <v>19-1058</v>
          </cell>
          <cell r="B444" t="str">
            <v>есть</v>
          </cell>
          <cell r="C444" t="str">
            <v>план</v>
          </cell>
          <cell r="D444" t="str">
            <v>да</v>
          </cell>
          <cell r="E444">
            <v>0</v>
          </cell>
          <cell r="G444" t="str">
            <v>1.4</v>
          </cell>
          <cell r="H444" t="str">
            <v>Строительство КЛ 6 кВ взамен существующей КЛ 6 кВ № 8-78 (инв. № 5006785) от РП 6 кВ № 8 до ТП 6/0,4 кВ № 78 протяженностью 0,82 км в г. Советск</v>
          </cell>
          <cell r="I444" t="str">
            <v>L_19-1058</v>
          </cell>
          <cell r="M444">
            <v>7.2553364699999996</v>
          </cell>
          <cell r="N444">
            <v>0</v>
          </cell>
          <cell r="Z444" t="str">
            <v>Отклонений нет.</v>
          </cell>
        </row>
        <row r="445">
          <cell r="A445" t="str">
            <v>22-1306</v>
          </cell>
          <cell r="B445" t="str">
            <v>есть</v>
          </cell>
          <cell r="C445" t="str">
            <v>план</v>
          </cell>
          <cell r="D445" t="str">
            <v>да</v>
          </cell>
          <cell r="E445" t="str">
            <v>нет</v>
          </cell>
          <cell r="G445" t="str">
            <v>1.4</v>
          </cell>
          <cell r="H445" t="str">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ell>
          <cell r="I445" t="str">
            <v>N_22-1306</v>
          </cell>
          <cell r="M445">
            <v>0</v>
          </cell>
          <cell r="N445">
            <v>0.74526895999999998</v>
          </cell>
          <cell r="Z445" t="str">
            <v>Отклонение обусловлено длительным согласованием трассы ЛЭП с собственниками земельных участков в 2024 году.</v>
          </cell>
        </row>
        <row r="446">
          <cell r="A446" t="str">
            <v>24-0140</v>
          </cell>
          <cell r="B446" t="str">
            <v>есть</v>
          </cell>
          <cell r="C446" t="str">
            <v>план</v>
          </cell>
          <cell r="D446" t="str">
            <v>да</v>
          </cell>
          <cell r="E446">
            <v>0</v>
          </cell>
          <cell r="G446" t="str">
            <v>1.4</v>
          </cell>
          <cell r="H446" t="str">
            <v>Разукрупнение сетей ВЛ 0,4 кВ от ТП 15/0,4 кВ 181-01 со строительством двух дополнительных СТП 15/0,4 кВ 160 кВА с переподключением части ВЛ 0,4 кВ от ТП 181-01 на вновь построенные ТП, строительство ЛЭП 15 кВ протяженностью 235 м, КЛ 15 кВ протяженностью 360 м, двухцепных участков ВЛИ 0,4 кВ протяженностью 95 м, реконструкция ВЛ 0,4 кВ от ТП 181-01 протяженностью 1025 м, демонтаж ВЛ 0,4 кВ от ТП 181-01 протяженностью 126 м в п. Совхозное Багратионовского муниципального округа</v>
          </cell>
          <cell r="I446" t="str">
            <v>O_24-0140</v>
          </cell>
          <cell r="M446">
            <v>0.49108488</v>
          </cell>
          <cell r="N446">
            <v>0</v>
          </cell>
          <cell r="Z446" t="str">
            <v>Отклонений нет.</v>
          </cell>
        </row>
        <row r="447">
          <cell r="A447" t="str">
            <v>22-1283</v>
          </cell>
          <cell r="B447" t="str">
            <v>есть</v>
          </cell>
          <cell r="C447" t="str">
            <v>план</v>
          </cell>
          <cell r="D447" t="str">
            <v>да</v>
          </cell>
          <cell r="E447" t="str">
            <v>нет</v>
          </cell>
          <cell r="G447" t="str">
            <v>1.4</v>
          </cell>
          <cell r="H447" t="str">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ell>
          <cell r="I447" t="str">
            <v>N_22-1283</v>
          </cell>
          <cell r="M447">
            <v>3.9520662600000001</v>
          </cell>
          <cell r="N447">
            <v>0</v>
          </cell>
          <cell r="Z447" t="str">
            <v>Отклонений нет.</v>
          </cell>
        </row>
        <row r="448">
          <cell r="A448" t="str">
            <v>22-1281</v>
          </cell>
          <cell r="B448" t="str">
            <v>есть</v>
          </cell>
          <cell r="C448" t="str">
            <v>план</v>
          </cell>
          <cell r="D448" t="str">
            <v>да</v>
          </cell>
          <cell r="E448" t="str">
            <v>нет</v>
          </cell>
          <cell r="G448" t="str">
            <v>1.4</v>
          </cell>
          <cell r="H448" t="str">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ell>
          <cell r="I448" t="str">
            <v>N_22-1281</v>
          </cell>
          <cell r="M448">
            <v>0</v>
          </cell>
          <cell r="N448">
            <v>4.3744091999999997</v>
          </cell>
          <cell r="Z448" t="str">
            <v>Отклонение от плана обусловлено оплатой кредиторской задолженности за выполненные в 2024 году работы (поздняя сдача актов выполненных работ).</v>
          </cell>
        </row>
        <row r="449">
          <cell r="A449" t="str">
            <v>22-1290</v>
          </cell>
          <cell r="B449" t="str">
            <v>есть</v>
          </cell>
          <cell r="C449" t="str">
            <v>план</v>
          </cell>
          <cell r="D449" t="str">
            <v>да</v>
          </cell>
          <cell r="E449" t="str">
            <v>нет</v>
          </cell>
          <cell r="G449" t="str">
            <v>1.4</v>
          </cell>
          <cell r="H449" t="str">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ell>
          <cell r="I449" t="str">
            <v>N_22-1290</v>
          </cell>
          <cell r="M449">
            <v>4.7624508499999996</v>
          </cell>
          <cell r="N449">
            <v>0</v>
          </cell>
          <cell r="Z449" t="str">
            <v>Отклонений нет.</v>
          </cell>
        </row>
        <row r="450">
          <cell r="A450" t="str">
            <v>22-1295</v>
          </cell>
          <cell r="B450" t="str">
            <v>есть</v>
          </cell>
          <cell r="C450" t="str">
            <v>план</v>
          </cell>
          <cell r="D450" t="str">
            <v>да</v>
          </cell>
          <cell r="E450" t="str">
            <v>нет</v>
          </cell>
          <cell r="G450" t="str">
            <v>1.4</v>
          </cell>
          <cell r="H450" t="str">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ell>
          <cell r="I450" t="str">
            <v>N_22-1295</v>
          </cell>
          <cell r="M450">
            <v>0</v>
          </cell>
          <cell r="N450">
            <v>1.5502271000000001</v>
          </cell>
          <cell r="Z450" t="str">
            <v>Отклонение от плана обусловлено оплатой кредиторской задолженности за выполненные в 2024 году работы (поздняя сдача актов выполненных работ).</v>
          </cell>
        </row>
        <row r="451">
          <cell r="A451" t="str">
            <v>18-0871</v>
          </cell>
          <cell r="B451" t="str">
            <v>есть</v>
          </cell>
          <cell r="C451" t="str">
            <v>план</v>
          </cell>
          <cell r="D451" t="str">
            <v>да</v>
          </cell>
          <cell r="E451" t="str">
            <v>нет</v>
          </cell>
          <cell r="G451" t="str">
            <v>1.4</v>
          </cell>
          <cell r="H451" t="str">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ell>
          <cell r="I451" t="str">
            <v>N_18-0871</v>
          </cell>
          <cell r="M451">
            <v>7.9863897699999997</v>
          </cell>
          <cell r="N451">
            <v>0.26449813999999999</v>
          </cell>
          <cell r="Z451" t="str">
            <v>Отклонение от плана обусловлено оплатой кредиторской задолженности за выполненные в 2024 году работы (поздняя сдача актов выполненных работ).</v>
          </cell>
        </row>
        <row r="452">
          <cell r="A452" t="str">
            <v>22-1333</v>
          </cell>
          <cell r="B452" t="str">
            <v>есть</v>
          </cell>
          <cell r="C452" t="str">
            <v>план</v>
          </cell>
          <cell r="D452" t="str">
            <v>да</v>
          </cell>
          <cell r="E452" t="str">
            <v>нет</v>
          </cell>
          <cell r="G452" t="str">
            <v>1.4</v>
          </cell>
          <cell r="H452" t="str">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ell>
          <cell r="I452" t="str">
            <v>N_22-1333</v>
          </cell>
          <cell r="M452">
            <v>18.913463830000001</v>
          </cell>
          <cell r="N452">
            <v>0</v>
          </cell>
          <cell r="Z452" t="str">
            <v>Отклонений нет.</v>
          </cell>
        </row>
        <row r="453">
          <cell r="A453" t="str">
            <v>22-1287</v>
          </cell>
          <cell r="B453" t="str">
            <v>есть</v>
          </cell>
          <cell r="C453" t="str">
            <v>план</v>
          </cell>
          <cell r="D453" t="str">
            <v>да</v>
          </cell>
          <cell r="E453" t="str">
            <v>нет</v>
          </cell>
          <cell r="G453" t="str">
            <v>1.4</v>
          </cell>
          <cell r="H453" t="str">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ell>
          <cell r="I453" t="str">
            <v>N_22-1287</v>
          </cell>
          <cell r="M453">
            <v>5.5103565000000003</v>
          </cell>
          <cell r="N453">
            <v>0</v>
          </cell>
          <cell r="Z453" t="str">
            <v>Отклонений нет.</v>
          </cell>
        </row>
        <row r="454">
          <cell r="A454" t="str">
            <v>22-1932</v>
          </cell>
          <cell r="B454" t="str">
            <v>есть</v>
          </cell>
          <cell r="C454" t="str">
            <v>план</v>
          </cell>
          <cell r="D454" t="str">
            <v>да</v>
          </cell>
          <cell r="E454" t="str">
            <v>нет</v>
          </cell>
          <cell r="G454" t="str">
            <v>1.4</v>
          </cell>
          <cell r="H454" t="str">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ell>
          <cell r="I454" t="str">
            <v>N_22-1932</v>
          </cell>
          <cell r="M454">
            <v>13.393817609999999</v>
          </cell>
          <cell r="N454">
            <v>0.30240256999999998</v>
          </cell>
          <cell r="Z454" t="str">
            <v>Отклонение от плана обусловлено оплатой кредиторской задолженности за выполненные в 2024 году работы (поздняя сдача актов выполненных работ).</v>
          </cell>
        </row>
        <row r="455">
          <cell r="A455" t="str">
            <v>24-0139</v>
          </cell>
          <cell r="B455" t="str">
            <v>есть</v>
          </cell>
          <cell r="C455" t="str">
            <v>план</v>
          </cell>
          <cell r="D455" t="str">
            <v>да</v>
          </cell>
          <cell r="E455" t="str">
            <v>нет</v>
          </cell>
          <cell r="G455" t="str">
            <v>1.4</v>
          </cell>
          <cell r="H455" t="str">
            <v>Разукрупнение сетей ВЛ 0,4 кВ от ТП 15/0,4 кВ 145-05 со строительством дополнительной МТП 15/0,4 кВ 160 кВА с переподключением части ВЛ 0,4 кВ от ТП 145-05 на вновь построенную ТП, строительство ЛЭП 15 кВ протяженностью 400 м, ВЛИ 0,4 кВ протяженностью 20 м, демонтаж ВЛ 0,4 кВ от ТП 145-05 протяженностью 12 м в п. Отрадное Гурьевского муниципального округа</v>
          </cell>
          <cell r="I455" t="str">
            <v>O_24-0139</v>
          </cell>
          <cell r="M455">
            <v>3.65466997</v>
          </cell>
          <cell r="N455">
            <v>0</v>
          </cell>
          <cell r="Z455" t="str">
            <v>Отклонений нет.</v>
          </cell>
        </row>
        <row r="456">
          <cell r="A456" t="str">
            <v>24-0138</v>
          </cell>
          <cell r="B456" t="str">
            <v>есть</v>
          </cell>
          <cell r="C456" t="str">
            <v>план</v>
          </cell>
          <cell r="D456" t="str">
            <v>да</v>
          </cell>
          <cell r="E456" t="str">
            <v>нет</v>
          </cell>
          <cell r="G456" t="str">
            <v>1.4</v>
          </cell>
          <cell r="H456" t="str">
            <v>Строительство БКТП 15/0,4 кВ с трансформатором мощностью 250 кВА взамен существующей ТП 15/0,4 кВ 046-25 с трансформатором 160 кВА, ВЛ 0,4 кВ протяженностью 212 м, реконструкция ВЛ 0,4 кВ Л-2 от ТП 046-25 протяженностью 1394 м, демонтаж ВЛ 0,4 кВ Л-2 от ТП 046-25 протяженностью 132 м в п. Тростники Гурьевского района</v>
          </cell>
          <cell r="I456" t="str">
            <v>O_24-0138</v>
          </cell>
          <cell r="M456">
            <v>0.26046768999999997</v>
          </cell>
          <cell r="N456">
            <v>0</v>
          </cell>
          <cell r="Z456" t="str">
            <v>Отклонений нет.</v>
          </cell>
        </row>
        <row r="457">
          <cell r="A457" t="str">
            <v>24-0181</v>
          </cell>
          <cell r="B457" t="str">
            <v>есть</v>
          </cell>
          <cell r="C457" t="str">
            <v>план</v>
          </cell>
          <cell r="D457" t="str">
            <v>да</v>
          </cell>
          <cell r="E457" t="str">
            <v>нет</v>
          </cell>
          <cell r="G457" t="str">
            <v>1.4</v>
          </cell>
          <cell r="H457" t="str">
            <v>Перевод питания ТП 15/0,4 кВ № 28-11, 28-01 и 28-03 от ВЛ 15 кВ 15-28 на ВЛ 15 кВ 15-490 со строительством ВЛ 15 кВ 2,3 км и демонтажем ВЛ 15 кВ 15-28 протяженностью 2,7 км в п. Пушкарево Черняховского МО</v>
          </cell>
          <cell r="I457" t="str">
            <v>O_24-0181</v>
          </cell>
          <cell r="M457">
            <v>0.2793118</v>
          </cell>
          <cell r="N457">
            <v>0</v>
          </cell>
          <cell r="Z457" t="str">
            <v>Отклонений нет.</v>
          </cell>
        </row>
        <row r="458">
          <cell r="A458" t="str">
            <v>22-1305</v>
          </cell>
          <cell r="B458" t="str">
            <v>есть</v>
          </cell>
          <cell r="C458" t="str">
            <v>план</v>
          </cell>
          <cell r="D458" t="str">
            <v>да</v>
          </cell>
          <cell r="E458" t="str">
            <v>нет</v>
          </cell>
          <cell r="G458" t="str">
            <v>1.4</v>
          </cell>
          <cell r="H458" t="str">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ell>
          <cell r="I458" t="str">
            <v>N_22-1305</v>
          </cell>
          <cell r="M458">
            <v>14.28435326</v>
          </cell>
          <cell r="N458">
            <v>0</v>
          </cell>
          <cell r="Z458" t="str">
            <v>Отклонений нет.</v>
          </cell>
        </row>
        <row r="459">
          <cell r="A459" t="str">
            <v>19-0947</v>
          </cell>
          <cell r="B459" t="str">
            <v>есть</v>
          </cell>
          <cell r="C459" t="str">
            <v>план</v>
          </cell>
          <cell r="D459" t="str">
            <v>да</v>
          </cell>
          <cell r="E459" t="str">
            <v>нет</v>
          </cell>
          <cell r="G459" t="str">
            <v>1.4</v>
          </cell>
          <cell r="H459" t="str">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ell>
          <cell r="I459" t="str">
            <v>N_19-0947</v>
          </cell>
          <cell r="M459">
            <v>15.03416752</v>
          </cell>
          <cell r="N459">
            <v>0.39964446999999997</v>
          </cell>
          <cell r="Z459" t="str">
            <v>Отклонение от плана обусловлено оплатой кредиторской задолженности за выполненные в 2024 году работы (поздняя сдача актов выполненных работ).</v>
          </cell>
        </row>
        <row r="460">
          <cell r="A460" t="str">
            <v>24-0108</v>
          </cell>
          <cell r="B460" t="str">
            <v>есть</v>
          </cell>
          <cell r="C460" t="str">
            <v>план</v>
          </cell>
          <cell r="D460" t="str">
            <v>да</v>
          </cell>
          <cell r="E460" t="str">
            <v>нет</v>
          </cell>
          <cell r="G460" t="str">
            <v>1.4</v>
          </cell>
          <cell r="H460" t="str">
            <v>Разукрупнение сетей ВЛ 0,4 кВ от ТП 15/0,4 кВ 009-01 со строительством дополнительной СТП 15/0,4 кВ 100 кВА с переподключением части ВЛ 0,4 кВ от ТП 009-01 на вновь построенную ТП, строительство ВЛ 15 кВ протяженностью 35 м, ВЛИ 0,4 кВ протяженностью 50 м, реконструкция ВЛ 0,4 кВ от ТП 009-01 протяженностью 376 м, демонтаж ВЛ 0,4 кВ от ТП 009-01 протяженностью 354 м в п. Косатухино Багратионовского муниципального округа</v>
          </cell>
          <cell r="I460" t="str">
            <v>O_24-0108</v>
          </cell>
          <cell r="M460">
            <v>0.22431856999999999</v>
          </cell>
          <cell r="N460">
            <v>0</v>
          </cell>
          <cell r="Z460" t="str">
            <v>Отклонений нет.</v>
          </cell>
        </row>
        <row r="461">
          <cell r="A461" t="str">
            <v>23-0106</v>
          </cell>
          <cell r="B461" t="str">
            <v>есть</v>
          </cell>
          <cell r="C461" t="str">
            <v>план</v>
          </cell>
          <cell r="D461" t="str">
            <v>да</v>
          </cell>
          <cell r="E461" t="str">
            <v>нет</v>
          </cell>
          <cell r="G461" t="str">
            <v>1.4</v>
          </cell>
          <cell r="H461" t="str">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ell>
          <cell r="I461" t="str">
            <v>N_23-0106</v>
          </cell>
          <cell r="M461">
            <v>0</v>
          </cell>
          <cell r="N461">
            <v>0.26041549000000003</v>
          </cell>
          <cell r="Z461" t="str">
            <v>Изменение плановых параметров проекта произошло на основании разработанной ПСД. Срок реализации проекта перенесен из-за невыполнения плана 2024 года, что обусловлено необходимостью установки БКТП индивидуального изготовления с уменьшенными габаритами ввиду невозможности установки МТП в условиях городской застройки.</v>
          </cell>
        </row>
        <row r="462">
          <cell r="A462" t="str">
            <v>24-0182</v>
          </cell>
          <cell r="B462" t="str">
            <v>есть</v>
          </cell>
          <cell r="C462" t="str">
            <v>план</v>
          </cell>
          <cell r="D462" t="str">
            <v>да</v>
          </cell>
          <cell r="E462" t="str">
            <v>нет</v>
          </cell>
          <cell r="G462" t="str">
            <v>1.4</v>
          </cell>
          <cell r="H462" t="str">
            <v>Разукрупнение ВЛ 15 кВ 15-06 со строительством ВЛ 15 кВ от резервной ячейки ПС 110 кВ Нивенская протяженностью 1,7 км с установкой делительного выключателя и переводом отпайки ВЛ 15 кВ 15-06 к ТП 06-57 от ВЛ 15 кВ новой в Гурьевском МО</v>
          </cell>
          <cell r="I462" t="str">
            <v>O_24-0182</v>
          </cell>
          <cell r="M462">
            <v>12.00538927</v>
          </cell>
          <cell r="N462">
            <v>0</v>
          </cell>
          <cell r="Z462" t="str">
            <v>Отклонений нет.</v>
          </cell>
        </row>
        <row r="463">
          <cell r="G463" t="str">
            <v>1.5</v>
          </cell>
        </row>
        <row r="464">
          <cell r="A464">
            <v>0</v>
          </cell>
          <cell r="B464">
            <v>0</v>
          </cell>
          <cell r="C464">
            <v>0</v>
          </cell>
          <cell r="D464" t="str">
            <v>-</v>
          </cell>
          <cell r="E464">
            <v>0</v>
          </cell>
          <cell r="G464" t="str">
            <v>-</v>
          </cell>
          <cell r="H464" t="str">
            <v>-</v>
          </cell>
          <cell r="I464" t="str">
            <v>-</v>
          </cell>
        </row>
        <row r="465">
          <cell r="A465">
            <v>0</v>
          </cell>
          <cell r="B465">
            <v>0</v>
          </cell>
          <cell r="C465">
            <v>0</v>
          </cell>
          <cell r="D465" t="str">
            <v>-</v>
          </cell>
          <cell r="E465">
            <v>0</v>
          </cell>
          <cell r="G465" t="str">
            <v>-</v>
          </cell>
          <cell r="H465" t="str">
            <v>-</v>
          </cell>
          <cell r="I465" t="str">
            <v>-</v>
          </cell>
        </row>
        <row r="466">
          <cell r="A466">
            <v>0</v>
          </cell>
          <cell r="B466">
            <v>0</v>
          </cell>
          <cell r="C466">
            <v>0</v>
          </cell>
          <cell r="D466" t="str">
            <v>-</v>
          </cell>
          <cell r="E466">
            <v>0</v>
          </cell>
          <cell r="G466" t="str">
            <v>-</v>
          </cell>
          <cell r="H466" t="str">
            <v>-</v>
          </cell>
          <cell r="I466" t="str">
            <v>-</v>
          </cell>
        </row>
        <row r="467">
          <cell r="A467">
            <v>0</v>
          </cell>
          <cell r="B467">
            <v>0</v>
          </cell>
          <cell r="C467">
            <v>0</v>
          </cell>
          <cell r="D467" t="str">
            <v>-</v>
          </cell>
          <cell r="E467">
            <v>0</v>
          </cell>
          <cell r="G467" t="str">
            <v>-</v>
          </cell>
          <cell r="H467" t="str">
            <v>-</v>
          </cell>
          <cell r="I467" t="str">
            <v>-</v>
          </cell>
        </row>
        <row r="468">
          <cell r="A468">
            <v>0</v>
          </cell>
          <cell r="B468">
            <v>0</v>
          </cell>
          <cell r="C468">
            <v>0</v>
          </cell>
          <cell r="D468" t="str">
            <v>-</v>
          </cell>
          <cell r="E468">
            <v>0</v>
          </cell>
          <cell r="G468" t="str">
            <v>-</v>
          </cell>
          <cell r="H468" t="str">
            <v>-</v>
          </cell>
          <cell r="I468" t="str">
            <v>-</v>
          </cell>
        </row>
        <row r="469">
          <cell r="A469">
            <v>0</v>
          </cell>
          <cell r="B469">
            <v>0</v>
          </cell>
          <cell r="C469">
            <v>0</v>
          </cell>
          <cell r="D469" t="str">
            <v>-</v>
          </cell>
          <cell r="E469">
            <v>0</v>
          </cell>
          <cell r="G469" t="str">
            <v>-</v>
          </cell>
          <cell r="H469" t="str">
            <v>-</v>
          </cell>
          <cell r="I469" t="str">
            <v>-</v>
          </cell>
        </row>
        <row r="470">
          <cell r="G470" t="str">
            <v>1.6</v>
          </cell>
        </row>
        <row r="471">
          <cell r="A471" t="str">
            <v>140-283</v>
          </cell>
          <cell r="B471">
            <v>0</v>
          </cell>
          <cell r="C471" t="str">
            <v>внеплан</v>
          </cell>
          <cell r="D471" t="str">
            <v>да</v>
          </cell>
          <cell r="E471" t="str">
            <v>нет</v>
          </cell>
          <cell r="G471" t="str">
            <v>1.6</v>
          </cell>
          <cell r="H471" t="str">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ell>
          <cell r="I471" t="str">
            <v>P_140-283</v>
          </cell>
          <cell r="M471" t="str">
            <v>нд</v>
          </cell>
          <cell r="N471">
            <v>0</v>
          </cell>
          <cell r="Z471" t="str">
            <v>Принятие безхозяйных объектов электросетевого хозяйства Калининградской области на баланс АО "Россети Янтарь"в судебном порядке.</v>
          </cell>
        </row>
        <row r="472">
          <cell r="A472">
            <v>0</v>
          </cell>
          <cell r="B472">
            <v>0</v>
          </cell>
          <cell r="C472">
            <v>0</v>
          </cell>
          <cell r="D472" t="str">
            <v>-</v>
          </cell>
          <cell r="E472">
            <v>0</v>
          </cell>
          <cell r="G472" t="str">
            <v>-</v>
          </cell>
          <cell r="H472" t="str">
            <v>-</v>
          </cell>
          <cell r="I472" t="str">
            <v>-</v>
          </cell>
        </row>
        <row r="473">
          <cell r="A473">
            <v>0</v>
          </cell>
          <cell r="B473">
            <v>0</v>
          </cell>
          <cell r="C473">
            <v>0</v>
          </cell>
          <cell r="D473" t="str">
            <v>-</v>
          </cell>
          <cell r="E473">
            <v>0</v>
          </cell>
          <cell r="G473" t="str">
            <v>-</v>
          </cell>
          <cell r="H473" t="str">
            <v>-</v>
          </cell>
          <cell r="I473" t="str">
            <v>-</v>
          </cell>
        </row>
        <row r="474">
          <cell r="A474">
            <v>0</v>
          </cell>
          <cell r="B474">
            <v>0</v>
          </cell>
          <cell r="C474">
            <v>0</v>
          </cell>
          <cell r="D474" t="str">
            <v>-</v>
          </cell>
          <cell r="E474">
            <v>0</v>
          </cell>
          <cell r="G474" t="str">
            <v>-</v>
          </cell>
          <cell r="H474" t="str">
            <v>-</v>
          </cell>
          <cell r="I474" t="str">
            <v>-</v>
          </cell>
        </row>
        <row r="475">
          <cell r="A475">
            <v>0</v>
          </cell>
          <cell r="B475">
            <v>0</v>
          </cell>
          <cell r="C475">
            <v>0</v>
          </cell>
          <cell r="D475" t="str">
            <v>-</v>
          </cell>
          <cell r="E475">
            <v>0</v>
          </cell>
          <cell r="G475" t="str">
            <v>-</v>
          </cell>
          <cell r="H475" t="str">
            <v>-</v>
          </cell>
          <cell r="I475" t="str">
            <v>-</v>
          </cell>
        </row>
        <row r="476">
          <cell r="A476">
            <v>0</v>
          </cell>
          <cell r="B476">
            <v>0</v>
          </cell>
          <cell r="C476">
            <v>0</v>
          </cell>
          <cell r="D476" t="str">
            <v>-</v>
          </cell>
          <cell r="E476">
            <v>0</v>
          </cell>
          <cell r="G476" t="str">
            <v>-</v>
          </cell>
          <cell r="H476" t="str">
            <v>-</v>
          </cell>
          <cell r="I476" t="str">
            <v>-</v>
          </cell>
        </row>
        <row r="477">
          <cell r="A477">
            <v>0</v>
          </cell>
          <cell r="B477">
            <v>0</v>
          </cell>
          <cell r="C477">
            <v>0</v>
          </cell>
          <cell r="D477" t="str">
            <v>-</v>
          </cell>
          <cell r="E477">
            <v>0</v>
          </cell>
          <cell r="G477" t="str">
            <v>-</v>
          </cell>
          <cell r="H477" t="str">
            <v>-</v>
          </cell>
          <cell r="I477" t="str">
            <v>-</v>
          </cell>
        </row>
        <row r="478">
          <cell r="A478">
            <v>0</v>
          </cell>
          <cell r="B478">
            <v>0</v>
          </cell>
          <cell r="C478">
            <v>0</v>
          </cell>
          <cell r="D478" t="str">
            <v>-</v>
          </cell>
          <cell r="E478">
            <v>0</v>
          </cell>
          <cell r="G478" t="str">
            <v>-</v>
          </cell>
          <cell r="H478" t="str">
            <v>-</v>
          </cell>
          <cell r="I478" t="str">
            <v>-</v>
          </cell>
        </row>
        <row r="479">
          <cell r="A479">
            <v>0</v>
          </cell>
          <cell r="B479">
            <v>0</v>
          </cell>
          <cell r="C479">
            <v>0</v>
          </cell>
          <cell r="D479" t="str">
            <v>-</v>
          </cell>
          <cell r="E479">
            <v>0</v>
          </cell>
          <cell r="G479" t="str">
            <v>-</v>
          </cell>
          <cell r="H479" t="str">
            <v>-</v>
          </cell>
          <cell r="I479" t="str">
            <v>-</v>
          </cell>
        </row>
        <row r="480">
          <cell r="A480">
            <v>0</v>
          </cell>
          <cell r="B480">
            <v>0</v>
          </cell>
          <cell r="C480">
            <v>0</v>
          </cell>
          <cell r="D480">
            <v>0</v>
          </cell>
          <cell r="E480">
            <v>0</v>
          </cell>
          <cell r="G480" t="str">
            <v>-</v>
          </cell>
          <cell r="H480" t="str">
            <v>-</v>
          </cell>
          <cell r="I480" t="str">
            <v>-</v>
          </cell>
        </row>
        <row r="481">
          <cell r="A481">
            <v>0</v>
          </cell>
          <cell r="B481">
            <v>0</v>
          </cell>
          <cell r="C481">
            <v>0</v>
          </cell>
          <cell r="D481">
            <v>0</v>
          </cell>
          <cell r="E481">
            <v>0</v>
          </cell>
          <cell r="G481" t="str">
            <v>-</v>
          </cell>
          <cell r="H481" t="str">
            <v>-</v>
          </cell>
          <cell r="I481" t="str">
            <v>-</v>
          </cell>
        </row>
        <row r="482">
          <cell r="A482">
            <v>0</v>
          </cell>
          <cell r="B482">
            <v>0</v>
          </cell>
          <cell r="C482">
            <v>0</v>
          </cell>
          <cell r="D482">
            <v>0</v>
          </cell>
          <cell r="E482">
            <v>0</v>
          </cell>
          <cell r="G482" t="str">
            <v>-</v>
          </cell>
          <cell r="H482" t="str">
            <v>-</v>
          </cell>
          <cell r="I482" t="str">
            <v>-</v>
          </cell>
        </row>
        <row r="483">
          <cell r="A483">
            <v>0</v>
          </cell>
          <cell r="B483">
            <v>0</v>
          </cell>
          <cell r="C483">
            <v>0</v>
          </cell>
          <cell r="D483">
            <v>0</v>
          </cell>
          <cell r="E483">
            <v>0</v>
          </cell>
          <cell r="G483" t="str">
            <v>-</v>
          </cell>
          <cell r="H483" t="str">
            <v>-</v>
          </cell>
          <cell r="I483" t="str">
            <v>-</v>
          </cell>
        </row>
        <row r="484">
          <cell r="A484">
            <v>0</v>
          </cell>
          <cell r="B484">
            <v>0</v>
          </cell>
          <cell r="C484">
            <v>0</v>
          </cell>
          <cell r="D484">
            <v>0</v>
          </cell>
          <cell r="E484">
            <v>0</v>
          </cell>
          <cell r="G484" t="str">
            <v>-</v>
          </cell>
          <cell r="H484" t="str">
            <v>-</v>
          </cell>
          <cell r="I484" t="str">
            <v>-</v>
          </cell>
        </row>
        <row r="485">
          <cell r="A485">
            <v>0</v>
          </cell>
          <cell r="B485">
            <v>0</v>
          </cell>
          <cell r="C485">
            <v>0</v>
          </cell>
          <cell r="D485">
            <v>0</v>
          </cell>
          <cell r="E485">
            <v>0</v>
          </cell>
          <cell r="G485" t="str">
            <v>-</v>
          </cell>
          <cell r="H485" t="str">
            <v>-</v>
          </cell>
          <cell r="I485" t="str">
            <v>-</v>
          </cell>
        </row>
        <row r="486">
          <cell r="A486">
            <v>0</v>
          </cell>
          <cell r="B486">
            <v>0</v>
          </cell>
          <cell r="C486">
            <v>0</v>
          </cell>
          <cell r="D486">
            <v>0</v>
          </cell>
          <cell r="E486">
            <v>0</v>
          </cell>
          <cell r="G486" t="str">
            <v>-</v>
          </cell>
          <cell r="H486" t="str">
            <v>-</v>
          </cell>
          <cell r="I486" t="str">
            <v>-</v>
          </cell>
        </row>
        <row r="487">
          <cell r="A487">
            <v>0</v>
          </cell>
          <cell r="B487">
            <v>0</v>
          </cell>
          <cell r="C487">
            <v>0</v>
          </cell>
          <cell r="D487">
            <v>0</v>
          </cell>
          <cell r="E487">
            <v>0</v>
          </cell>
          <cell r="G487" t="str">
            <v>-</v>
          </cell>
          <cell r="H487" t="str">
            <v>-</v>
          </cell>
          <cell r="I487" t="str">
            <v>-</v>
          </cell>
        </row>
        <row r="488">
          <cell r="A488">
            <v>0</v>
          </cell>
          <cell r="B488">
            <v>0</v>
          </cell>
          <cell r="C488">
            <v>0</v>
          </cell>
          <cell r="D488">
            <v>0</v>
          </cell>
          <cell r="E488">
            <v>0</v>
          </cell>
          <cell r="G488" t="str">
            <v>-</v>
          </cell>
          <cell r="H488" t="str">
            <v>-</v>
          </cell>
          <cell r="I488" t="str">
            <v>-</v>
          </cell>
        </row>
        <row r="489">
          <cell r="A489">
            <v>0</v>
          </cell>
          <cell r="B489">
            <v>0</v>
          </cell>
          <cell r="C489">
            <v>0</v>
          </cell>
          <cell r="D489">
            <v>0</v>
          </cell>
          <cell r="E489">
            <v>0</v>
          </cell>
          <cell r="G489" t="str">
            <v>-</v>
          </cell>
          <cell r="H489" t="str">
            <v>-</v>
          </cell>
          <cell r="I489" t="str">
            <v>-</v>
          </cell>
        </row>
        <row r="490">
          <cell r="A490">
            <v>0</v>
          </cell>
          <cell r="B490">
            <v>0</v>
          </cell>
          <cell r="C490">
            <v>0</v>
          </cell>
          <cell r="D490">
            <v>0</v>
          </cell>
          <cell r="E490">
            <v>0</v>
          </cell>
          <cell r="G490" t="str">
            <v>-</v>
          </cell>
          <cell r="H490" t="str">
            <v>-</v>
          </cell>
          <cell r="I490" t="str">
            <v>-</v>
          </cell>
        </row>
        <row r="491">
          <cell r="A491">
            <v>0</v>
          </cell>
          <cell r="B491">
            <v>0</v>
          </cell>
          <cell r="C491">
            <v>0</v>
          </cell>
          <cell r="D491">
            <v>0</v>
          </cell>
          <cell r="E491">
            <v>0</v>
          </cell>
          <cell r="G491" t="str">
            <v>-</v>
          </cell>
          <cell r="H491" t="str">
            <v>-</v>
          </cell>
          <cell r="I491" t="str">
            <v>-</v>
          </cell>
        </row>
        <row r="492">
          <cell r="A492">
            <v>0</v>
          </cell>
          <cell r="B492">
            <v>0</v>
          </cell>
          <cell r="C492">
            <v>0</v>
          </cell>
          <cell r="D492">
            <v>0</v>
          </cell>
          <cell r="E492">
            <v>0</v>
          </cell>
          <cell r="G492" t="str">
            <v>-</v>
          </cell>
          <cell r="H492" t="str">
            <v>-</v>
          </cell>
          <cell r="I492" t="str">
            <v>-</v>
          </cell>
        </row>
        <row r="493">
          <cell r="A493">
            <v>0</v>
          </cell>
          <cell r="B493">
            <v>0</v>
          </cell>
          <cell r="C493">
            <v>0</v>
          </cell>
          <cell r="D493">
            <v>0</v>
          </cell>
          <cell r="E493">
            <v>0</v>
          </cell>
          <cell r="G493" t="str">
            <v>-</v>
          </cell>
          <cell r="H493" t="str">
            <v>-</v>
          </cell>
          <cell r="I493" t="str">
            <v>-</v>
          </cell>
        </row>
        <row r="494">
          <cell r="A494">
            <v>0</v>
          </cell>
          <cell r="B494">
            <v>0</v>
          </cell>
          <cell r="C494">
            <v>0</v>
          </cell>
          <cell r="D494">
            <v>0</v>
          </cell>
          <cell r="E494">
            <v>0</v>
          </cell>
          <cell r="G494" t="str">
            <v>-</v>
          </cell>
          <cell r="H494" t="str">
            <v>-</v>
          </cell>
          <cell r="I494" t="str">
            <v>-</v>
          </cell>
        </row>
        <row r="495">
          <cell r="A495">
            <v>0</v>
          </cell>
          <cell r="B495">
            <v>0</v>
          </cell>
          <cell r="C495">
            <v>0</v>
          </cell>
          <cell r="D495">
            <v>0</v>
          </cell>
          <cell r="E495">
            <v>0</v>
          </cell>
          <cell r="G495" t="str">
            <v>-</v>
          </cell>
          <cell r="H495" t="str">
            <v>-</v>
          </cell>
          <cell r="I495" t="str">
            <v>-</v>
          </cell>
        </row>
        <row r="496">
          <cell r="A496">
            <v>0</v>
          </cell>
          <cell r="B496">
            <v>0</v>
          </cell>
          <cell r="C496">
            <v>0</v>
          </cell>
          <cell r="D496">
            <v>0</v>
          </cell>
          <cell r="E496">
            <v>0</v>
          </cell>
          <cell r="G496" t="str">
            <v>-</v>
          </cell>
          <cell r="H496" t="str">
            <v>-</v>
          </cell>
          <cell r="I496" t="str">
            <v>-</v>
          </cell>
        </row>
        <row r="497">
          <cell r="A497">
            <v>0</v>
          </cell>
          <cell r="B497">
            <v>0</v>
          </cell>
          <cell r="C497">
            <v>0</v>
          </cell>
          <cell r="D497">
            <v>0</v>
          </cell>
          <cell r="E497">
            <v>0</v>
          </cell>
          <cell r="G497" t="str">
            <v>-</v>
          </cell>
          <cell r="H497" t="str">
            <v>-</v>
          </cell>
          <cell r="I497" t="str">
            <v>-</v>
          </cell>
        </row>
        <row r="498">
          <cell r="A498">
            <v>0</v>
          </cell>
          <cell r="B498">
            <v>0</v>
          </cell>
          <cell r="C498">
            <v>0</v>
          </cell>
          <cell r="D498">
            <v>0</v>
          </cell>
          <cell r="E498">
            <v>0</v>
          </cell>
          <cell r="G498" t="str">
            <v>-</v>
          </cell>
          <cell r="H498" t="str">
            <v>-</v>
          </cell>
          <cell r="I498" t="str">
            <v>-</v>
          </cell>
        </row>
        <row r="499">
          <cell r="A499">
            <v>0</v>
          </cell>
          <cell r="B499">
            <v>0</v>
          </cell>
          <cell r="C499">
            <v>0</v>
          </cell>
          <cell r="D499">
            <v>0</v>
          </cell>
          <cell r="E499">
            <v>0</v>
          </cell>
          <cell r="G499" t="str">
            <v>-</v>
          </cell>
          <cell r="H499" t="str">
            <v>-</v>
          </cell>
          <cell r="I499" t="str">
            <v>-</v>
          </cell>
        </row>
        <row r="500">
          <cell r="A500">
            <v>0</v>
          </cell>
          <cell r="B500">
            <v>0</v>
          </cell>
          <cell r="C500">
            <v>0</v>
          </cell>
          <cell r="D500">
            <v>0</v>
          </cell>
          <cell r="E500">
            <v>0</v>
          </cell>
          <cell r="G500" t="str">
            <v>-</v>
          </cell>
          <cell r="H500" t="str">
            <v>-</v>
          </cell>
          <cell r="I500" t="str">
            <v>-</v>
          </cell>
        </row>
        <row r="501">
          <cell r="A501">
            <v>0</v>
          </cell>
          <cell r="B501">
            <v>0</v>
          </cell>
          <cell r="C501">
            <v>0</v>
          </cell>
          <cell r="D501">
            <v>0</v>
          </cell>
          <cell r="E501">
            <v>0</v>
          </cell>
          <cell r="G501" t="str">
            <v>-</v>
          </cell>
          <cell r="H501" t="str">
            <v>-</v>
          </cell>
          <cell r="I501" t="str">
            <v>-</v>
          </cell>
        </row>
        <row r="502">
          <cell r="A502">
            <v>0</v>
          </cell>
          <cell r="B502">
            <v>0</v>
          </cell>
          <cell r="C502">
            <v>0</v>
          </cell>
          <cell r="D502">
            <v>0</v>
          </cell>
          <cell r="E502">
            <v>0</v>
          </cell>
          <cell r="G502" t="str">
            <v>-</v>
          </cell>
          <cell r="H502" t="str">
            <v>-</v>
          </cell>
          <cell r="I502" t="str">
            <v>-</v>
          </cell>
        </row>
        <row r="503">
          <cell r="A503">
            <v>0</v>
          </cell>
          <cell r="B503">
            <v>0</v>
          </cell>
          <cell r="C503">
            <v>0</v>
          </cell>
          <cell r="D503">
            <v>0</v>
          </cell>
          <cell r="E503">
            <v>0</v>
          </cell>
          <cell r="G503" t="str">
            <v>-</v>
          </cell>
          <cell r="H503" t="str">
            <v>-</v>
          </cell>
          <cell r="I503" t="str">
            <v>-</v>
          </cell>
        </row>
        <row r="504">
          <cell r="A504">
            <v>0</v>
          </cell>
          <cell r="B504">
            <v>0</v>
          </cell>
          <cell r="C504">
            <v>0</v>
          </cell>
          <cell r="D504">
            <v>0</v>
          </cell>
          <cell r="E504">
            <v>0</v>
          </cell>
          <cell r="G504" t="str">
            <v>-</v>
          </cell>
          <cell r="H504" t="str">
            <v>-</v>
          </cell>
          <cell r="I504" t="str">
            <v>-</v>
          </cell>
        </row>
        <row r="505">
          <cell r="A505">
            <v>0</v>
          </cell>
          <cell r="B505">
            <v>0</v>
          </cell>
          <cell r="C505">
            <v>0</v>
          </cell>
          <cell r="D505">
            <v>0</v>
          </cell>
          <cell r="E505">
            <v>0</v>
          </cell>
          <cell r="G505" t="str">
            <v>-</v>
          </cell>
          <cell r="H505" t="str">
            <v>-</v>
          </cell>
          <cell r="I505" t="str">
            <v>-</v>
          </cell>
        </row>
        <row r="506">
          <cell r="A506">
            <v>0</v>
          </cell>
          <cell r="B506">
            <v>0</v>
          </cell>
          <cell r="C506">
            <v>0</v>
          </cell>
          <cell r="D506">
            <v>0</v>
          </cell>
          <cell r="E506">
            <v>0</v>
          </cell>
          <cell r="G506" t="str">
            <v>-</v>
          </cell>
          <cell r="H506" t="str">
            <v>-</v>
          </cell>
          <cell r="I506" t="str">
            <v>-</v>
          </cell>
        </row>
        <row r="507">
          <cell r="A507">
            <v>0</v>
          </cell>
          <cell r="B507">
            <v>0</v>
          </cell>
          <cell r="C507">
            <v>0</v>
          </cell>
          <cell r="D507">
            <v>0</v>
          </cell>
          <cell r="E507">
            <v>0</v>
          </cell>
          <cell r="G507" t="str">
            <v>-</v>
          </cell>
          <cell r="H507" t="str">
            <v>-</v>
          </cell>
          <cell r="I507" t="str">
            <v>-</v>
          </cell>
        </row>
        <row r="508">
          <cell r="A508">
            <v>0</v>
          </cell>
          <cell r="B508">
            <v>0</v>
          </cell>
          <cell r="C508">
            <v>0</v>
          </cell>
          <cell r="D508">
            <v>0</v>
          </cell>
          <cell r="E508">
            <v>0</v>
          </cell>
          <cell r="G508" t="str">
            <v>-</v>
          </cell>
          <cell r="H508" t="str">
            <v>-</v>
          </cell>
          <cell r="I508" t="str">
            <v>-</v>
          </cell>
        </row>
        <row r="509">
          <cell r="A509">
            <v>0</v>
          </cell>
          <cell r="B509">
            <v>0</v>
          </cell>
          <cell r="C509">
            <v>0</v>
          </cell>
          <cell r="D509" t="str">
            <v>-</v>
          </cell>
          <cell r="E509">
            <v>0</v>
          </cell>
          <cell r="G509" t="str">
            <v>-</v>
          </cell>
          <cell r="H509" t="str">
            <v>-</v>
          </cell>
          <cell r="I509" t="str">
            <v>-</v>
          </cell>
        </row>
        <row r="510">
          <cell r="A510">
            <v>0</v>
          </cell>
          <cell r="B510">
            <v>0</v>
          </cell>
          <cell r="C510">
            <v>0</v>
          </cell>
          <cell r="D510" t="str">
            <v>-</v>
          </cell>
          <cell r="E510">
            <v>0</v>
          </cell>
          <cell r="G510" t="str">
            <v>-</v>
          </cell>
          <cell r="H510" t="str">
            <v>-</v>
          </cell>
          <cell r="I510" t="str">
            <v>-</v>
          </cell>
        </row>
        <row r="511">
          <cell r="A511" t="str">
            <v>92-2-24</v>
          </cell>
          <cell r="B511" t="str">
            <v>есть</v>
          </cell>
          <cell r="C511" t="str">
            <v>план 2024</v>
          </cell>
          <cell r="D511" t="str">
            <v>-</v>
          </cell>
          <cell r="E511" t="str">
            <v>нет</v>
          </cell>
          <cell r="G511" t="str">
            <v>-</v>
          </cell>
          <cell r="H511" t="str">
            <v>-</v>
          </cell>
          <cell r="I511" t="str">
            <v>-</v>
          </cell>
        </row>
        <row r="512">
          <cell r="A512" t="str">
            <v>92-2-25</v>
          </cell>
          <cell r="B512" t="str">
            <v>есть</v>
          </cell>
          <cell r="C512" t="str">
            <v>план</v>
          </cell>
          <cell r="D512" t="str">
            <v>да</v>
          </cell>
          <cell r="E512" t="str">
            <v>нет</v>
          </cell>
          <cell r="G512" t="str">
            <v>1.6</v>
          </cell>
          <cell r="H512" t="str">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ell>
          <cell r="I512" t="str">
            <v>N_92-2-25</v>
          </cell>
          <cell r="M512">
            <v>25.242295909999999</v>
          </cell>
          <cell r="N512">
            <v>0</v>
          </cell>
          <cell r="Z512" t="str">
            <v>Отклонений нет.</v>
          </cell>
        </row>
        <row r="513">
          <cell r="A513" t="str">
            <v>92-9-25</v>
          </cell>
          <cell r="B513" t="str">
            <v>есть</v>
          </cell>
          <cell r="C513" t="str">
            <v>план</v>
          </cell>
          <cell r="D513" t="str">
            <v>да</v>
          </cell>
          <cell r="E513" t="str">
            <v>нет</v>
          </cell>
          <cell r="G513" t="str">
            <v>1.6</v>
          </cell>
          <cell r="H513" t="str">
            <v>Покупка в 2025 г. девятнадцати легковых автомобилей для перевозки административно-технического, ремонтного и оперативного персонала</v>
          </cell>
          <cell r="I513" t="str">
            <v>N_92-9-25</v>
          </cell>
          <cell r="M513">
            <v>29.055725580000001</v>
          </cell>
          <cell r="N513">
            <v>0</v>
          </cell>
          <cell r="Z513" t="str">
            <v>Отклонений нет.</v>
          </cell>
        </row>
        <row r="514">
          <cell r="A514" t="str">
            <v>92-15-25</v>
          </cell>
          <cell r="B514" t="str">
            <v>есть</v>
          </cell>
          <cell r="C514" t="str">
            <v>план</v>
          </cell>
          <cell r="D514" t="str">
            <v>да</v>
          </cell>
          <cell r="E514" t="str">
            <v>нет</v>
          </cell>
          <cell r="G514" t="str">
            <v>1.6</v>
          </cell>
          <cell r="H514" t="str">
            <v>Покупка в 2025 г. одного автокрана грузоподъемностью 25 тонн на автомобильном шасси для выполнения погрузо-разгрузочных работ</v>
          </cell>
          <cell r="I514" t="str">
            <v>N_92-15-25</v>
          </cell>
          <cell r="Z514" t="str">
            <v>Отклонений нет.</v>
          </cell>
        </row>
        <row r="515">
          <cell r="A515" t="str">
            <v>92-24-25</v>
          </cell>
          <cell r="B515" t="str">
            <v>есть</v>
          </cell>
          <cell r="C515" t="str">
            <v>план</v>
          </cell>
          <cell r="D515" t="str">
            <v>да</v>
          </cell>
          <cell r="E515" t="str">
            <v>нет</v>
          </cell>
          <cell r="G515" t="str">
            <v>1.6</v>
          </cell>
          <cell r="H515" t="str">
            <v>Покупка в 2025 г. одного многофункционального крана-манипулятора на автомобильном шасси для выполнения погрузо-разгрузочных работ</v>
          </cell>
          <cell r="I515" t="str">
            <v>N_92-24-25</v>
          </cell>
          <cell r="M515">
            <v>18.393147110000001</v>
          </cell>
          <cell r="N515">
            <v>0</v>
          </cell>
          <cell r="Z515" t="str">
            <v>Отклонений нет.</v>
          </cell>
        </row>
        <row r="516">
          <cell r="A516" t="str">
            <v>92-29-25</v>
          </cell>
          <cell r="B516" t="str">
            <v>есть</v>
          </cell>
          <cell r="C516" t="str">
            <v>план</v>
          </cell>
          <cell r="D516" t="str">
            <v>да</v>
          </cell>
          <cell r="E516" t="str">
            <v>нет</v>
          </cell>
          <cell r="G516" t="str">
            <v>1.6</v>
          </cell>
          <cell r="H516" t="str">
            <v>Покупка в 2025 г. одного мини-экскаватора на гусеничном ходу для проведения земляных работ</v>
          </cell>
          <cell r="I516" t="str">
            <v>N_92-29-25</v>
          </cell>
          <cell r="M516">
            <v>6.5767293100000002</v>
          </cell>
          <cell r="N516">
            <v>0</v>
          </cell>
          <cell r="Z516" t="str">
            <v>Отклонений нет.</v>
          </cell>
        </row>
        <row r="517">
          <cell r="A517" t="str">
            <v>20-0478</v>
          </cell>
          <cell r="B517" t="str">
            <v>есть</v>
          </cell>
          <cell r="C517" t="str">
            <v>план</v>
          </cell>
          <cell r="D517" t="str">
            <v>да</v>
          </cell>
          <cell r="E517" t="str">
            <v>нет</v>
          </cell>
          <cell r="G517" t="str">
            <v>1.6</v>
          </cell>
          <cell r="H517" t="str">
            <v>Разработка и внедрение системы оперативного управления работами ("Цифровой электромонтер")</v>
          </cell>
          <cell r="I517" t="str">
            <v>L_20-0478</v>
          </cell>
          <cell r="Z517" t="str">
            <v>Отклонений нет.</v>
          </cell>
        </row>
        <row r="518">
          <cell r="A518" t="str">
            <v>99-приб</v>
          </cell>
          <cell r="B518">
            <v>0</v>
          </cell>
          <cell r="C518" t="str">
            <v>внеплан</v>
          </cell>
          <cell r="D518" t="str">
            <v>-</v>
          </cell>
          <cell r="E518" t="str">
            <v>нет</v>
          </cell>
          <cell r="G518" t="str">
            <v>-</v>
          </cell>
          <cell r="H518" t="str">
            <v>-</v>
          </cell>
          <cell r="I518" t="str">
            <v>-</v>
          </cell>
        </row>
        <row r="519">
          <cell r="A519" t="str">
            <v>99-комп-25</v>
          </cell>
          <cell r="B519" t="str">
            <v>есть</v>
          </cell>
          <cell r="C519" t="str">
            <v>план</v>
          </cell>
          <cell r="D519" t="str">
            <v>да</v>
          </cell>
          <cell r="E519" t="str">
            <v>нет</v>
          </cell>
          <cell r="G519" t="str">
            <v>1.6</v>
          </cell>
          <cell r="H519" t="str">
            <v>Приобретение серверного оборудования и оргтехники в 2025 году (сервер - 1 шт., МФУ формат А3 - 4 шт., ноутбук - 10 шт., рабочая станция - 33 шт., кабельный тестер - 1 шт.)</v>
          </cell>
          <cell r="I519" t="str">
            <v>N_99-комп-25</v>
          </cell>
          <cell r="M519">
            <v>53.394551659999998</v>
          </cell>
          <cell r="N519">
            <v>0</v>
          </cell>
          <cell r="Z519" t="str">
            <v>Отклонений нет.</v>
          </cell>
        </row>
        <row r="520">
          <cell r="A520" t="str">
            <v>99-св-25</v>
          </cell>
          <cell r="B520" t="str">
            <v>кор</v>
          </cell>
          <cell r="C520" t="str">
            <v>внеплан</v>
          </cell>
          <cell r="D520" t="str">
            <v>да</v>
          </cell>
          <cell r="E520" t="str">
            <v>нет</v>
          </cell>
          <cell r="G520" t="str">
            <v>1.6</v>
          </cell>
          <cell r="H520" t="str">
            <v>Поставка спутникового оборудования для нужд АО «Россети Янтарь» (спутниковый телефон - 41 шт.)</v>
          </cell>
          <cell r="I520" t="str">
            <v>P_99-св-25</v>
          </cell>
          <cell r="M520" t="str">
            <v>нд</v>
          </cell>
          <cell r="N520">
            <v>10.086</v>
          </cell>
          <cell r="Z520" t="str">
            <v>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спутниковой связью оперативного персонала ПС 110, 330 кВ, а также оперативного персонала ЦУС.</v>
          </cell>
        </row>
        <row r="521">
          <cell r="A521" t="str">
            <v>99-прис-25</v>
          </cell>
          <cell r="B521" t="str">
            <v>есть</v>
          </cell>
          <cell r="C521" t="str">
            <v>план</v>
          </cell>
          <cell r="D521" t="str">
            <v>да</v>
          </cell>
          <cell r="E521" t="str">
            <v>нет</v>
          </cell>
          <cell r="G521" t="str">
            <v>1.6</v>
          </cell>
          <cell r="H521" t="str">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ell>
          <cell r="I521" t="str">
            <v>N_99-прис-25</v>
          </cell>
          <cell r="M521">
            <v>8.2407291100000002</v>
          </cell>
          <cell r="N521">
            <v>0.6981984</v>
          </cell>
          <cell r="Z521" t="str">
            <v>Досрочная поставка оборудования.</v>
          </cell>
        </row>
        <row r="522">
          <cell r="A522" t="str">
            <v>99-приб-25</v>
          </cell>
          <cell r="B522" t="str">
            <v>есть</v>
          </cell>
          <cell r="C522" t="str">
            <v>план</v>
          </cell>
          <cell r="D522" t="str">
            <v>да</v>
          </cell>
          <cell r="E522" t="str">
            <v>нет</v>
          </cell>
          <cell r="G522" t="str">
            <v>1.6</v>
          </cell>
          <cell r="H522" t="str">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ell>
          <cell r="I522" t="str">
            <v>N_99-приб-25</v>
          </cell>
          <cell r="M522">
            <v>16.747370329999999</v>
          </cell>
          <cell r="N522">
            <v>0</v>
          </cell>
          <cell r="Z522" t="str">
            <v>Отклонений нет.</v>
          </cell>
        </row>
        <row r="523">
          <cell r="A523">
            <v>0</v>
          </cell>
          <cell r="B523">
            <v>0</v>
          </cell>
          <cell r="C523">
            <v>0</v>
          </cell>
          <cell r="D523" t="str">
            <v>-</v>
          </cell>
          <cell r="E523">
            <v>0</v>
          </cell>
          <cell r="G523" t="str">
            <v>-</v>
          </cell>
          <cell r="H523" t="str">
            <v>-</v>
          </cell>
          <cell r="I523" t="str">
            <v>-</v>
          </cell>
        </row>
        <row r="524">
          <cell r="A524">
            <v>0</v>
          </cell>
          <cell r="B524">
            <v>0</v>
          </cell>
          <cell r="C524">
            <v>0</v>
          </cell>
          <cell r="D524" t="str">
            <v>-</v>
          </cell>
          <cell r="E524">
            <v>0</v>
          </cell>
          <cell r="G524" t="str">
            <v>-</v>
          </cell>
          <cell r="H524" t="str">
            <v>-</v>
          </cell>
          <cell r="I524" t="str">
            <v>-</v>
          </cell>
        </row>
        <row r="525">
          <cell r="A525">
            <v>0</v>
          </cell>
          <cell r="B525">
            <v>0</v>
          </cell>
          <cell r="C525">
            <v>0</v>
          </cell>
          <cell r="D525" t="str">
            <v>-</v>
          </cell>
          <cell r="E525">
            <v>0</v>
          </cell>
          <cell r="G525" t="str">
            <v>-</v>
          </cell>
          <cell r="H525" t="str">
            <v>-</v>
          </cell>
          <cell r="I525" t="str">
            <v>-</v>
          </cell>
        </row>
        <row r="526">
          <cell r="A526" t="str">
            <v>17-1427</v>
          </cell>
          <cell r="B526">
            <v>0</v>
          </cell>
          <cell r="C526">
            <v>0</v>
          </cell>
          <cell r="D526" t="str">
            <v>-</v>
          </cell>
          <cell r="E526" t="str">
            <v>нет</v>
          </cell>
          <cell r="G526" t="str">
            <v>-</v>
          </cell>
          <cell r="H526" t="str">
            <v>-</v>
          </cell>
          <cell r="I526" t="str">
            <v>-</v>
          </cell>
        </row>
        <row r="527">
          <cell r="A527" t="str">
            <v>22-0925</v>
          </cell>
          <cell r="B527" t="str">
            <v>есть</v>
          </cell>
          <cell r="C527" t="str">
            <v>план</v>
          </cell>
          <cell r="D527" t="str">
            <v>да</v>
          </cell>
          <cell r="E527" t="str">
            <v>нет</v>
          </cell>
          <cell r="G527" t="str">
            <v>1.6</v>
          </cell>
          <cell r="H527" t="str">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ell>
          <cell r="I527" t="str">
            <v>N_22-0925</v>
          </cell>
          <cell r="M527">
            <v>107.84383080000001</v>
          </cell>
          <cell r="N527">
            <v>27.867136540000001</v>
          </cell>
          <cell r="Z527" t="str">
            <v>Отклонение обусловлено выплатой аванса в соответствии с договором подряда.</v>
          </cell>
        </row>
        <row r="528">
          <cell r="A528" t="str">
            <v>22-1362</v>
          </cell>
          <cell r="B528" t="str">
            <v>есть</v>
          </cell>
          <cell r="C528" t="str">
            <v>план</v>
          </cell>
          <cell r="D528" t="str">
            <v>да</v>
          </cell>
          <cell r="E528" t="str">
            <v>нет</v>
          </cell>
          <cell r="G528" t="str">
            <v>1.6</v>
          </cell>
          <cell r="H528" t="str">
            <v>Модернизация внутриобъектовой связи на объектах АО «Россети Янтарь» ПС 330 кВ О-1 Центральная, Северная 330, Советск 330</v>
          </cell>
          <cell r="I528" t="str">
            <v>N_22-1362</v>
          </cell>
          <cell r="M528">
            <v>0.14357443</v>
          </cell>
          <cell r="N528">
            <v>0</v>
          </cell>
          <cell r="Z528" t="str">
            <v>Отклонений нет.</v>
          </cell>
        </row>
        <row r="529">
          <cell r="A529">
            <v>0</v>
          </cell>
          <cell r="B529">
            <v>0</v>
          </cell>
          <cell r="C529">
            <v>0</v>
          </cell>
          <cell r="D529" t="str">
            <v>-</v>
          </cell>
          <cell r="E529">
            <v>0</v>
          </cell>
          <cell r="G529" t="str">
            <v>-</v>
          </cell>
          <cell r="H529" t="str">
            <v>-</v>
          </cell>
          <cell r="I529" t="str">
            <v>-</v>
          </cell>
        </row>
        <row r="530">
          <cell r="A530" t="str">
            <v>23-1456</v>
          </cell>
          <cell r="B530">
            <v>0</v>
          </cell>
          <cell r="C530" t="str">
            <v>внеплан</v>
          </cell>
          <cell r="D530" t="str">
            <v>-</v>
          </cell>
          <cell r="E530" t="str">
            <v>нет</v>
          </cell>
          <cell r="G530" t="str">
            <v>-</v>
          </cell>
          <cell r="H530" t="str">
            <v>-</v>
          </cell>
          <cell r="I530" t="str">
            <v>-</v>
          </cell>
        </row>
        <row r="531">
          <cell r="A531" t="str">
            <v>19-1196-1</v>
          </cell>
          <cell r="B531" t="str">
            <v>есть</v>
          </cell>
          <cell r="C531" t="str">
            <v>план</v>
          </cell>
          <cell r="D531" t="str">
            <v>да</v>
          </cell>
          <cell r="E531" t="str">
            <v>нет</v>
          </cell>
          <cell r="G531" t="str">
            <v>1.6</v>
          </cell>
          <cell r="H531" t="str">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ell>
          <cell r="I531" t="str">
            <v>N_19-1196-1</v>
          </cell>
          <cell r="M531">
            <v>56.701685660000003</v>
          </cell>
          <cell r="N531">
            <v>31.238246</v>
          </cell>
          <cell r="Z531" t="str">
            <v>Отклонений нет.</v>
          </cell>
        </row>
        <row r="532">
          <cell r="A532">
            <v>0</v>
          </cell>
          <cell r="B532">
            <v>0</v>
          </cell>
          <cell r="C532">
            <v>0</v>
          </cell>
          <cell r="D532" t="str">
            <v>-</v>
          </cell>
          <cell r="E532">
            <v>0</v>
          </cell>
          <cell r="G532" t="str">
            <v>-</v>
          </cell>
          <cell r="H532" t="str">
            <v>-</v>
          </cell>
          <cell r="I532" t="str">
            <v>-</v>
          </cell>
        </row>
        <row r="533">
          <cell r="A533" t="str">
            <v>19-1197</v>
          </cell>
          <cell r="B533" t="str">
            <v>есть</v>
          </cell>
          <cell r="C533" t="str">
            <v>план</v>
          </cell>
          <cell r="D533" t="str">
            <v>да</v>
          </cell>
          <cell r="E533" t="str">
            <v>нет</v>
          </cell>
          <cell r="G533" t="str">
            <v>1.6</v>
          </cell>
          <cell r="H533" t="str">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ell>
          <cell r="I533" t="str">
            <v>L_19-1197</v>
          </cell>
          <cell r="M533">
            <v>179.66587949999999</v>
          </cell>
          <cell r="N533">
            <v>7</v>
          </cell>
          <cell r="Z533" t="str">
            <v>Изменение графика финансирования по факту выполненных работ в 2024 году.</v>
          </cell>
        </row>
        <row r="534">
          <cell r="A534">
            <v>0</v>
          </cell>
          <cell r="B534">
            <v>0</v>
          </cell>
          <cell r="C534">
            <v>0</v>
          </cell>
          <cell r="D534" t="str">
            <v>-</v>
          </cell>
          <cell r="E534">
            <v>0</v>
          </cell>
          <cell r="G534" t="str">
            <v>-</v>
          </cell>
          <cell r="H534" t="str">
            <v>-</v>
          </cell>
          <cell r="I534" t="str">
            <v>-</v>
          </cell>
        </row>
        <row r="535">
          <cell r="A535" t="str">
            <v>22-0534</v>
          </cell>
          <cell r="B535" t="str">
            <v>есть</v>
          </cell>
          <cell r="C535" t="str">
            <v>план</v>
          </cell>
          <cell r="D535" t="str">
            <v>да</v>
          </cell>
          <cell r="E535" t="str">
            <v>нет</v>
          </cell>
          <cell r="G535" t="str">
            <v>1.6</v>
          </cell>
          <cell r="H535" t="str">
            <v>Разработка проектно-сметной документации по титулу "Перевод двухцепной ВЛ 60 кВ Морская – О-36 Балтийск I цепь и ВЛ 60 кВ Морская – О-36 Балтийск II цепь на напряжение 110 кВ (инв. № 511676801 ВЛ 60 кВ 060-17/ инв. № 511676802 ВЛ 060-19)"</v>
          </cell>
          <cell r="I535" t="str">
            <v>N_22-0534</v>
          </cell>
          <cell r="M535">
            <v>12.41207109</v>
          </cell>
          <cell r="N535">
            <v>0</v>
          </cell>
          <cell r="Z535" t="str">
            <v xml:space="preserve"> Перенос сроков реализации мероприятий по инвестиционному проекту обусловлен необходимостью перераспределения тарифного источника на льготное ТП до 150 кВт и включения новых инвестиционных проектов для обеспечения надежности электросетевого комплекса при работе энергосистемы Калининградской области в изолированном режиме, мероприятий по строительству защитных сооружений силового оборудования ПС 330 кВ от БПЛА. </v>
          </cell>
        </row>
        <row r="536">
          <cell r="A536">
            <v>0</v>
          </cell>
          <cell r="B536">
            <v>0</v>
          </cell>
          <cell r="C536">
            <v>0</v>
          </cell>
          <cell r="D536" t="str">
            <v>-</v>
          </cell>
          <cell r="E536">
            <v>0</v>
          </cell>
          <cell r="G536" t="str">
            <v>-</v>
          </cell>
          <cell r="H536" t="str">
            <v>-</v>
          </cell>
          <cell r="I536" t="str">
            <v>-</v>
          </cell>
        </row>
        <row r="537">
          <cell r="A537" t="str">
            <v>19-1035</v>
          </cell>
          <cell r="B537" t="str">
            <v>есть</v>
          </cell>
          <cell r="C537" t="str">
            <v>план</v>
          </cell>
          <cell r="D537" t="str">
            <v>да</v>
          </cell>
          <cell r="E537" t="str">
            <v>нет</v>
          </cell>
          <cell r="G537" t="str">
            <v>1.6</v>
          </cell>
          <cell r="H537" t="str">
            <v>Разработка проектно-сметной документации по титулу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ell>
          <cell r="I537" t="str">
            <v>L_19-1035</v>
          </cell>
          <cell r="M537">
            <v>1.2945827299999999</v>
          </cell>
          <cell r="N537">
            <v>0</v>
          </cell>
          <cell r="Z537" t="str">
            <v>Отклонений нет.</v>
          </cell>
        </row>
        <row r="538">
          <cell r="A538" t="str">
            <v>22-0650</v>
          </cell>
          <cell r="B538" t="str">
            <v>есть</v>
          </cell>
          <cell r="C538" t="str">
            <v>план 2024</v>
          </cell>
          <cell r="D538" t="str">
            <v>-</v>
          </cell>
          <cell r="E538" t="str">
            <v>вынос</v>
          </cell>
          <cell r="G538" t="str">
            <v>-</v>
          </cell>
          <cell r="H538" t="str">
            <v>-</v>
          </cell>
          <cell r="I538" t="str">
            <v>-</v>
          </cell>
        </row>
        <row r="539">
          <cell r="A539">
            <v>0</v>
          </cell>
          <cell r="B539">
            <v>0</v>
          </cell>
          <cell r="C539">
            <v>0</v>
          </cell>
          <cell r="D539" t="str">
            <v>-</v>
          </cell>
          <cell r="E539">
            <v>0</v>
          </cell>
          <cell r="G539" t="str">
            <v>-</v>
          </cell>
          <cell r="H539" t="str">
            <v>-</v>
          </cell>
          <cell r="I539" t="str">
            <v>-</v>
          </cell>
        </row>
        <row r="540">
          <cell r="A540">
            <v>0</v>
          </cell>
          <cell r="B540">
            <v>0</v>
          </cell>
          <cell r="C540">
            <v>0</v>
          </cell>
          <cell r="D540" t="str">
            <v>-</v>
          </cell>
          <cell r="E540">
            <v>0</v>
          </cell>
          <cell r="G540" t="str">
            <v>-</v>
          </cell>
          <cell r="H540" t="str">
            <v>-</v>
          </cell>
          <cell r="I540" t="str">
            <v>-</v>
          </cell>
        </row>
        <row r="541">
          <cell r="A541" t="str">
            <v>22-1238</v>
          </cell>
          <cell r="B541" t="str">
            <v>есть</v>
          </cell>
          <cell r="C541" t="str">
            <v>план</v>
          </cell>
          <cell r="D541" t="str">
            <v>да</v>
          </cell>
          <cell r="E541" t="str">
            <v>нет</v>
          </cell>
          <cell r="G541" t="str">
            <v>1.6</v>
          </cell>
          <cell r="H541" t="str">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ell>
          <cell r="I541" t="str">
            <v>N_22-1238</v>
          </cell>
          <cell r="M541">
            <v>0.73988206000000001</v>
          </cell>
          <cell r="N541">
            <v>0</v>
          </cell>
          <cell r="Z541" t="str">
            <v>Отклонений нет.</v>
          </cell>
        </row>
        <row r="542">
          <cell r="A542" t="str">
            <v>22-1239</v>
          </cell>
          <cell r="B542" t="str">
            <v>есть</v>
          </cell>
          <cell r="C542" t="str">
            <v>план</v>
          </cell>
          <cell r="D542" t="str">
            <v>да</v>
          </cell>
          <cell r="E542" t="str">
            <v>нет</v>
          </cell>
          <cell r="G542" t="str">
            <v>1.6</v>
          </cell>
          <cell r="H542" t="str">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ell>
          <cell r="I542" t="str">
            <v>N_22-1239</v>
          </cell>
          <cell r="M542">
            <v>0.61930867000000001</v>
          </cell>
          <cell r="N542">
            <v>0</v>
          </cell>
          <cell r="Z542" t="str">
            <v>Отклонений нет.</v>
          </cell>
        </row>
        <row r="543">
          <cell r="A543" t="str">
            <v>22-1240</v>
          </cell>
          <cell r="B543" t="str">
            <v>есть</v>
          </cell>
          <cell r="C543" t="str">
            <v>план</v>
          </cell>
          <cell r="D543" t="str">
            <v>да</v>
          </cell>
          <cell r="E543" t="str">
            <v>нет</v>
          </cell>
          <cell r="G543" t="str">
            <v>1.6</v>
          </cell>
          <cell r="H543" t="str">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ell>
          <cell r="I543" t="str">
            <v>N_22-1240</v>
          </cell>
          <cell r="M543">
            <v>0.45215014999999997</v>
          </cell>
          <cell r="N543">
            <v>0</v>
          </cell>
          <cell r="Z543" t="str">
            <v>Отклонений нет.</v>
          </cell>
        </row>
        <row r="544">
          <cell r="A544" t="str">
            <v>22-1241</v>
          </cell>
          <cell r="B544" t="str">
            <v>есть</v>
          </cell>
          <cell r="C544" t="str">
            <v>план</v>
          </cell>
          <cell r="D544" t="str">
            <v>да</v>
          </cell>
          <cell r="E544" t="str">
            <v>нет</v>
          </cell>
          <cell r="G544" t="str">
            <v>1.6</v>
          </cell>
          <cell r="H544" t="str">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ell>
          <cell r="I544" t="str">
            <v>N_22-1241</v>
          </cell>
          <cell r="Z544" t="str">
            <v>Отклонений нет</v>
          </cell>
        </row>
        <row r="545">
          <cell r="A545" t="str">
            <v>22-1181</v>
          </cell>
          <cell r="B545" t="str">
            <v>есть</v>
          </cell>
          <cell r="C545" t="str">
            <v>план</v>
          </cell>
          <cell r="D545" t="str">
            <v>да</v>
          </cell>
          <cell r="E545" t="str">
            <v>нет</v>
          </cell>
          <cell r="G545" t="str">
            <v>1.6</v>
          </cell>
          <cell r="H545" t="str">
            <v>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v>
          </cell>
          <cell r="I545" t="str">
            <v>N_22-1181</v>
          </cell>
          <cell r="M545">
            <v>5</v>
          </cell>
          <cell r="N545">
            <v>5.8496178600000004</v>
          </cell>
          <cell r="Z545" t="str">
            <v>Отклонение от плана обусловлено оплатой кредиторской задолженности за выполненные в 2024 году работы (поздняя сдача актов выполненных работ).</v>
          </cell>
        </row>
        <row r="546">
          <cell r="A546">
            <v>0</v>
          </cell>
          <cell r="B546">
            <v>0</v>
          </cell>
          <cell r="C546">
            <v>0</v>
          </cell>
          <cell r="G546" t="str">
            <v>-</v>
          </cell>
          <cell r="H546" t="str">
            <v>-</v>
          </cell>
          <cell r="I546" t="str">
            <v>-</v>
          </cell>
        </row>
        <row r="547">
          <cell r="A547">
            <v>0</v>
          </cell>
          <cell r="B547">
            <v>0</v>
          </cell>
          <cell r="C547">
            <v>0</v>
          </cell>
          <cell r="G547" t="str">
            <v>-</v>
          </cell>
          <cell r="H547" t="str">
            <v>-</v>
          </cell>
        </row>
        <row r="548">
          <cell r="A548" t="str">
            <v>НМА-15-5</v>
          </cell>
          <cell r="B548" t="str">
            <v>есть</v>
          </cell>
          <cell r="C548" t="str">
            <v>план</v>
          </cell>
          <cell r="D548" t="str">
            <v>да</v>
          </cell>
          <cell r="G548" t="str">
            <v>1.6</v>
          </cell>
          <cell r="H548" t="str">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ell>
          <cell r="I548" t="str">
            <v>O_НМА-15-5</v>
          </cell>
          <cell r="M548">
            <v>37.188000000000002</v>
          </cell>
          <cell r="N548">
            <v>0</v>
          </cell>
          <cell r="Z548" t="str">
            <v>Длительное согласование договора из-за доработки ТЗ, всвязи с полученными замечаниями от ПАО Россети.Договор подписан 31.03.2025 и направлен на согласование в АО Россети Цифра.</v>
          </cell>
        </row>
        <row r="549">
          <cell r="A549" t="str">
            <v>НМА-15-6</v>
          </cell>
          <cell r="B549" t="str">
            <v>есть</v>
          </cell>
          <cell r="C549" t="str">
            <v>план</v>
          </cell>
          <cell r="D549" t="str">
            <v>да</v>
          </cell>
          <cell r="E549" t="str">
            <v>нет</v>
          </cell>
          <cell r="G549" t="str">
            <v>1.6</v>
          </cell>
          <cell r="H549" t="str">
            <v xml:space="preserve">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 </v>
          </cell>
          <cell r="I549" t="str">
            <v>O_НМА-15-6</v>
          </cell>
          <cell r="M549">
            <v>6.6757036000000003</v>
          </cell>
          <cell r="N549">
            <v>0</v>
          </cell>
          <cell r="Z549" t="str">
            <v>Отклонение от плана обусловлено оплатой кредиторской задолженности в 2024 году.</v>
          </cell>
        </row>
        <row r="550">
          <cell r="A550" t="str">
            <v>НМА-15-7</v>
          </cell>
          <cell r="B550" t="str">
            <v>есть</v>
          </cell>
          <cell r="C550" t="str">
            <v>план</v>
          </cell>
          <cell r="D550" t="str">
            <v>да</v>
          </cell>
          <cell r="G550" t="str">
            <v>1.6</v>
          </cell>
          <cell r="H550" t="str">
            <v xml:space="preserve">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 </v>
          </cell>
          <cell r="I550" t="str">
            <v>O_НМА-15-7</v>
          </cell>
          <cell r="M550">
            <v>6.0031209199999997</v>
          </cell>
          <cell r="N550">
            <v>6.0031209199999997</v>
          </cell>
          <cell r="Z550" t="str">
            <v>Отклонений нет.</v>
          </cell>
        </row>
        <row r="551">
          <cell r="A551" t="str">
            <v>НМА15-3</v>
          </cell>
          <cell r="B551" t="str">
            <v>есть</v>
          </cell>
          <cell r="C551" t="str">
            <v>план</v>
          </cell>
          <cell r="D551" t="str">
            <v>да</v>
          </cell>
          <cell r="G551" t="str">
            <v>1.6</v>
          </cell>
          <cell r="H551" t="str">
            <v>Развитие функционала технологической интеграционной платформы АО "Россети Янтарь" с внедрением дополнительных потоков (3 этап)</v>
          </cell>
          <cell r="I551" t="str">
            <v>N_НМА15-3</v>
          </cell>
          <cell r="M551">
            <v>10.756358339999998</v>
          </cell>
          <cell r="N551">
            <v>0</v>
          </cell>
          <cell r="Z551" t="str">
            <v>Отклонений нет.</v>
          </cell>
        </row>
        <row r="552">
          <cell r="A552" t="str">
            <v>НМА15-2</v>
          </cell>
          <cell r="B552" t="str">
            <v>есть</v>
          </cell>
          <cell r="C552" t="str">
            <v>план</v>
          </cell>
          <cell r="D552" t="str">
            <v>да</v>
          </cell>
          <cell r="E552" t="str">
            <v>нет</v>
          </cell>
          <cell r="G552" t="str">
            <v>1.6</v>
          </cell>
          <cell r="H552" t="str">
            <v>Развитие функционала технологической интеграционной платформы АО "Россети Янтарь" с внедрением дополнительных потоков (2 этап)</v>
          </cell>
          <cell r="I552" t="str">
            <v>N_НМА15-2</v>
          </cell>
          <cell r="M552">
            <v>14.49703708</v>
          </cell>
          <cell r="N552">
            <v>0</v>
          </cell>
          <cell r="Z552" t="str">
            <v>Отклонений нет.</v>
          </cell>
        </row>
        <row r="553">
          <cell r="A553" t="str">
            <v>HMA8-4</v>
          </cell>
          <cell r="B553" t="str">
            <v>есть</v>
          </cell>
          <cell r="C553" t="str">
            <v>план</v>
          </cell>
          <cell r="D553" t="str">
            <v>да</v>
          </cell>
          <cell r="E553" t="str">
            <v>нет</v>
          </cell>
          <cell r="G553" t="str">
            <v>1.6</v>
          </cell>
          <cell r="H553" t="str">
            <v>Развитие функционала действующей системы управления производственными активами АО "Янтарьэнерго" (4 этап)</v>
          </cell>
          <cell r="I553" t="str">
            <v>L_HMA8-4</v>
          </cell>
          <cell r="Z553" t="str">
            <v>Отклонений нет</v>
          </cell>
        </row>
        <row r="554">
          <cell r="A554" t="str">
            <v>21-0003</v>
          </cell>
          <cell r="B554">
            <v>0</v>
          </cell>
          <cell r="C554">
            <v>0</v>
          </cell>
          <cell r="D554" t="str">
            <v>-</v>
          </cell>
          <cell r="E554" t="str">
            <v>ГЭС</v>
          </cell>
          <cell r="G554" t="str">
            <v>-</v>
          </cell>
          <cell r="H554" t="str">
            <v>-</v>
          </cell>
        </row>
        <row r="555">
          <cell r="A555" t="str">
            <v>НМА-21</v>
          </cell>
          <cell r="B555" t="str">
            <v>есть</v>
          </cell>
          <cell r="C555" t="str">
            <v>план</v>
          </cell>
          <cell r="D555" t="str">
            <v>да</v>
          </cell>
          <cell r="E555" t="str">
            <v>нет</v>
          </cell>
          <cell r="G555" t="str">
            <v>1.6</v>
          </cell>
          <cell r="H555" t="str">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ell>
          <cell r="I555" t="str">
            <v>O_НМА-21</v>
          </cell>
          <cell r="M555">
            <v>23.484766270000001</v>
          </cell>
          <cell r="N555">
            <v>0</v>
          </cell>
          <cell r="Z555" t="str">
            <v>Отклонений нет.</v>
          </cell>
        </row>
        <row r="556">
          <cell r="A556">
            <v>0</v>
          </cell>
          <cell r="B556">
            <v>0</v>
          </cell>
          <cell r="C556">
            <v>0</v>
          </cell>
          <cell r="D556" t="str">
            <v>-</v>
          </cell>
          <cell r="E556">
            <v>0</v>
          </cell>
          <cell r="G556" t="str">
            <v>-</v>
          </cell>
          <cell r="H556" t="str">
            <v>-</v>
          </cell>
          <cell r="I556" t="str">
            <v>-</v>
          </cell>
        </row>
        <row r="557">
          <cell r="A557">
            <v>0</v>
          </cell>
          <cell r="B557">
            <v>0</v>
          </cell>
          <cell r="C557">
            <v>0</v>
          </cell>
          <cell r="D557" t="str">
            <v>-</v>
          </cell>
          <cell r="E557">
            <v>0</v>
          </cell>
          <cell r="G557" t="str">
            <v>-</v>
          </cell>
          <cell r="H557" t="str">
            <v>-</v>
          </cell>
          <cell r="I557" t="str">
            <v>-</v>
          </cell>
        </row>
        <row r="558">
          <cell r="A558">
            <v>0</v>
          </cell>
          <cell r="B558">
            <v>0</v>
          </cell>
          <cell r="C558">
            <v>0</v>
          </cell>
          <cell r="D558" t="str">
            <v>-</v>
          </cell>
          <cell r="E558">
            <v>0</v>
          </cell>
          <cell r="G558" t="str">
            <v>-</v>
          </cell>
          <cell r="H558" t="str">
            <v>-</v>
          </cell>
          <cell r="I558" t="str">
            <v>-</v>
          </cell>
        </row>
        <row r="559">
          <cell r="A559" t="str">
            <v>НМА-22</v>
          </cell>
          <cell r="B559" t="str">
            <v>есть</v>
          </cell>
          <cell r="C559" t="str">
            <v>план</v>
          </cell>
          <cell r="D559" t="str">
            <v>да</v>
          </cell>
          <cell r="E559" t="str">
            <v>нет</v>
          </cell>
          <cell r="G559" t="str">
            <v>1.6</v>
          </cell>
          <cell r="H559" t="str">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ell>
          <cell r="I559" t="str">
            <v>O_НМА-22</v>
          </cell>
          <cell r="M559">
            <v>36.30495758</v>
          </cell>
          <cell r="N559">
            <v>0</v>
          </cell>
          <cell r="Z559" t="str">
            <v>Отклонение менее 5%.</v>
          </cell>
        </row>
        <row r="560">
          <cell r="A560" t="str">
            <v>НИОКР22</v>
          </cell>
          <cell r="B560" t="str">
            <v>есть</v>
          </cell>
          <cell r="C560" t="str">
            <v>план</v>
          </cell>
          <cell r="D560" t="str">
            <v>да</v>
          </cell>
          <cell r="E560" t="str">
            <v>нет</v>
          </cell>
          <cell r="G560" t="str">
            <v>1.6</v>
          </cell>
          <cell r="H560" t="str">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ell>
          <cell r="I560" t="str">
            <v>O_НИОКР22</v>
          </cell>
          <cell r="M560">
            <v>12.9376</v>
          </cell>
          <cell r="N560">
            <v>0</v>
          </cell>
          <cell r="Z560" t="str">
            <v>Отклонений нет.</v>
          </cell>
        </row>
        <row r="561">
          <cell r="A561">
            <v>0</v>
          </cell>
          <cell r="B561">
            <v>0</v>
          </cell>
          <cell r="C561">
            <v>0</v>
          </cell>
          <cell r="D561">
            <v>0</v>
          </cell>
          <cell r="E561">
            <v>0</v>
          </cell>
          <cell r="G561" t="str">
            <v>-</v>
          </cell>
          <cell r="H561" t="str">
            <v>-</v>
          </cell>
          <cell r="I561" t="str">
            <v>-</v>
          </cell>
        </row>
        <row r="562">
          <cell r="A562">
            <v>0</v>
          </cell>
          <cell r="B562">
            <v>0</v>
          </cell>
          <cell r="C562">
            <v>0</v>
          </cell>
          <cell r="D562">
            <v>0</v>
          </cell>
          <cell r="E562">
            <v>0</v>
          </cell>
          <cell r="G562" t="str">
            <v>-</v>
          </cell>
          <cell r="H562" t="str">
            <v>-</v>
          </cell>
          <cell r="I562" t="str">
            <v>-</v>
          </cell>
        </row>
        <row r="563">
          <cell r="A563">
            <v>0</v>
          </cell>
          <cell r="B563">
            <v>0</v>
          </cell>
          <cell r="C563">
            <v>0</v>
          </cell>
          <cell r="D563">
            <v>0</v>
          </cell>
          <cell r="E563">
            <v>0</v>
          </cell>
          <cell r="G563" t="str">
            <v>-</v>
          </cell>
          <cell r="H563" t="str">
            <v>-</v>
          </cell>
          <cell r="I563" t="str">
            <v>-</v>
          </cell>
        </row>
        <row r="564">
          <cell r="A564">
            <v>0</v>
          </cell>
          <cell r="B564">
            <v>0</v>
          </cell>
          <cell r="C564">
            <v>0</v>
          </cell>
          <cell r="D564">
            <v>0</v>
          </cell>
          <cell r="E564">
            <v>0</v>
          </cell>
          <cell r="G564" t="str">
            <v>-</v>
          </cell>
          <cell r="H564" t="str">
            <v>-</v>
          </cell>
          <cell r="I564" t="str">
            <v>-</v>
          </cell>
        </row>
        <row r="565">
          <cell r="A565">
            <v>0</v>
          </cell>
          <cell r="B565">
            <v>0</v>
          </cell>
          <cell r="C565">
            <v>0</v>
          </cell>
          <cell r="D565">
            <v>0</v>
          </cell>
          <cell r="E565">
            <v>0</v>
          </cell>
          <cell r="G565" t="str">
            <v>-</v>
          </cell>
          <cell r="H565" t="str">
            <v>-</v>
          </cell>
          <cell r="I565" t="str">
            <v>-</v>
          </cell>
        </row>
        <row r="566">
          <cell r="A566" t="str">
            <v>25-0246</v>
          </cell>
          <cell r="B566">
            <v>0</v>
          </cell>
          <cell r="C566" t="str">
            <v>внеплан</v>
          </cell>
          <cell r="D566" t="str">
            <v>да</v>
          </cell>
          <cell r="E566" t="str">
            <v>не проф</v>
          </cell>
          <cell r="G566" t="str">
            <v>1.6</v>
          </cell>
          <cell r="H566" t="str">
            <v>Монтаж счетчика водомерного для санатория-профилактория "Энергетик"</v>
          </cell>
          <cell r="I566" t="str">
            <v>P_25-0246</v>
          </cell>
          <cell r="M566" t="str">
            <v>нд</v>
          </cell>
          <cell r="N566">
            <v>0.13182582000000001</v>
          </cell>
          <cell r="Z566" t="str">
            <v>Монтаж счетчика водомерного для холодной воды для санатория-профилактория "Энергетик": 
Замена счетчика воды (с допуском до 31.12.2024) на одноструйный турбинный класса (поверка до 25.10.2030).</v>
          </cell>
        </row>
        <row r="567">
          <cell r="A567">
            <v>0</v>
          </cell>
          <cell r="B567">
            <v>0</v>
          </cell>
          <cell r="C567">
            <v>0</v>
          </cell>
          <cell r="D567" t="str">
            <v>-</v>
          </cell>
          <cell r="E567">
            <v>0</v>
          </cell>
          <cell r="G567" t="str">
            <v>-</v>
          </cell>
          <cell r="H567" t="str">
            <v>-</v>
          </cell>
          <cell r="I567" t="str">
            <v>-</v>
          </cell>
        </row>
      </sheetData>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78"/>
  <sheetViews>
    <sheetView topLeftCell="C10" zoomScale="70" zoomScaleNormal="70" workbookViewId="0">
      <pane xSplit="6" ySplit="12" topLeftCell="I379" activePane="bottomRight" state="frozen"/>
      <selection activeCell="C10" sqref="C10"/>
      <selection pane="topRight" activeCell="I10" sqref="I10"/>
      <selection pane="bottomLeft" activeCell="C22" sqref="C22"/>
      <selection pane="bottomRight" activeCell="H386" sqref="H386"/>
    </sheetView>
  </sheetViews>
  <sheetFormatPr defaultRowHeight="15.75" x14ac:dyDescent="0.25"/>
  <cols>
    <col min="1" max="1" width="13.28515625" style="6" customWidth="1"/>
    <col min="2" max="2" width="11.5703125" style="6" customWidth="1"/>
    <col min="3" max="3" width="8.5703125" style="6" customWidth="1"/>
    <col min="4" max="4" width="9.28515625" style="6" bestFit="1" customWidth="1"/>
    <col min="5" max="5" width="9.42578125" style="6" bestFit="1" customWidth="1"/>
    <col min="6" max="6" width="9.140625" style="6"/>
    <col min="7" max="7" width="11.28515625" style="6" customWidth="1"/>
    <col min="8" max="8" width="55.7109375" style="6" customWidth="1"/>
    <col min="9" max="9" width="15" style="6" customWidth="1"/>
    <col min="10" max="10" width="14.140625" customWidth="1"/>
    <col min="11" max="11" width="14" customWidth="1"/>
    <col min="12" max="12" width="13.42578125" customWidth="1"/>
    <col min="13" max="13" width="15.140625" customWidth="1"/>
    <col min="14" max="14" width="13.140625" customWidth="1"/>
    <col min="15" max="15" width="14" customWidth="1"/>
    <col min="17" max="17" width="10.5703125" customWidth="1"/>
    <col min="18" max="18" width="13.140625" customWidth="1"/>
    <col min="19" max="19" width="14.28515625" customWidth="1"/>
    <col min="20" max="20" width="10.28515625" customWidth="1"/>
    <col min="21" max="21" width="14.140625" customWidth="1"/>
    <col min="22" max="23" width="11" customWidth="1"/>
    <col min="24" max="24" width="11.5703125" customWidth="1"/>
    <col min="25" max="25" width="11" customWidth="1"/>
    <col min="26" max="26" width="11.85546875" customWidth="1"/>
    <col min="27" max="27" width="13" customWidth="1"/>
    <col min="28" max="28" width="10.140625" customWidth="1"/>
    <col min="29" max="29" width="14.5703125" customWidth="1"/>
    <col min="30" max="30" width="12.5703125" customWidth="1"/>
    <col min="31" max="31" width="87.5703125" customWidth="1"/>
  </cols>
  <sheetData>
    <row r="1" spans="1:31" s="4" customFormat="1" ht="18.75" x14ac:dyDescent="0.3">
      <c r="A1" s="1"/>
      <c r="B1" s="1"/>
      <c r="C1" s="1"/>
      <c r="D1" s="1"/>
      <c r="E1" s="1"/>
      <c r="F1" s="1"/>
      <c r="G1" s="1"/>
      <c r="H1" s="1"/>
      <c r="I1" s="1"/>
      <c r="J1" s="2" t="s">
        <v>0</v>
      </c>
      <c r="K1" s="2"/>
      <c r="L1" s="2"/>
      <c r="M1" s="2"/>
      <c r="N1" s="2"/>
      <c r="O1" s="2"/>
      <c r="P1" s="2"/>
      <c r="Q1" s="2"/>
      <c r="R1" s="2"/>
      <c r="S1" s="2"/>
      <c r="T1" s="2"/>
      <c r="U1" s="2"/>
      <c r="V1" s="2"/>
      <c r="W1" s="2"/>
      <c r="X1" s="2"/>
      <c r="Y1" s="2"/>
      <c r="Z1" s="2"/>
      <c r="AA1" s="2"/>
      <c r="AB1" s="2"/>
      <c r="AC1" s="2"/>
      <c r="AD1" s="2"/>
      <c r="AE1" s="3" t="s">
        <v>1</v>
      </c>
    </row>
    <row r="2" spans="1:31" s="4" customFormat="1" ht="18.75" x14ac:dyDescent="0.3">
      <c r="A2" s="1"/>
      <c r="B2" s="1"/>
      <c r="C2" s="1"/>
      <c r="D2" s="1"/>
      <c r="E2" s="1"/>
      <c r="F2" s="1"/>
      <c r="G2" s="1"/>
      <c r="H2" s="132" t="s">
        <v>2</v>
      </c>
      <c r="I2" s="132"/>
      <c r="J2" s="132"/>
      <c r="K2" s="132"/>
      <c r="L2" s="132"/>
      <c r="M2" s="132"/>
      <c r="N2" s="132"/>
      <c r="O2" s="132"/>
      <c r="P2" s="132"/>
      <c r="Q2" s="132"/>
      <c r="R2" s="132"/>
      <c r="S2" s="132"/>
      <c r="T2" s="132"/>
      <c r="U2" s="132"/>
      <c r="V2" s="132"/>
      <c r="W2" s="132"/>
      <c r="X2" s="132"/>
      <c r="Y2" s="132"/>
      <c r="Z2" s="132"/>
      <c r="AA2" s="132"/>
      <c r="AB2" s="132"/>
      <c r="AC2" s="132"/>
      <c r="AD2" s="132"/>
      <c r="AE2" s="5" t="s">
        <v>3</v>
      </c>
    </row>
    <row r="3" spans="1:31" s="10" customFormat="1" ht="18.75" x14ac:dyDescent="0.3">
      <c r="A3" s="1"/>
      <c r="B3" s="1"/>
      <c r="C3" s="1"/>
      <c r="D3" s="6"/>
      <c r="E3" s="6"/>
      <c r="F3" s="6"/>
      <c r="G3" s="6"/>
      <c r="H3" s="7"/>
      <c r="I3" s="7"/>
      <c r="J3" s="8"/>
      <c r="K3" s="8"/>
      <c r="L3" s="8"/>
      <c r="M3" s="8"/>
      <c r="N3" s="8"/>
      <c r="O3" s="8"/>
      <c r="P3" s="8"/>
      <c r="Q3" s="8"/>
      <c r="R3" s="8"/>
      <c r="S3" s="8"/>
      <c r="T3" s="8"/>
      <c r="U3" s="8"/>
      <c r="V3" s="8"/>
      <c r="W3" s="8"/>
      <c r="X3" s="8"/>
      <c r="Y3" s="8"/>
      <c r="Z3" s="8"/>
      <c r="AA3" s="8"/>
      <c r="AB3" s="8"/>
      <c r="AC3" s="8"/>
      <c r="AD3" s="8"/>
      <c r="AE3" s="9" t="s">
        <v>4</v>
      </c>
    </row>
    <row r="4" spans="1:31" s="4" customFormat="1" ht="18.75" customHeight="1" x14ac:dyDescent="0.3">
      <c r="A4" s="1"/>
      <c r="B4" s="1"/>
      <c r="C4" s="1"/>
      <c r="D4" s="1"/>
      <c r="E4" s="1"/>
      <c r="F4" s="1"/>
      <c r="G4" s="1"/>
      <c r="H4" s="132" t="s">
        <v>5</v>
      </c>
      <c r="I4" s="132"/>
      <c r="J4" s="132"/>
      <c r="K4" s="132"/>
      <c r="L4" s="132"/>
      <c r="M4" s="132"/>
      <c r="N4" s="132"/>
      <c r="O4" s="132"/>
      <c r="P4" s="132"/>
      <c r="Q4" s="132"/>
      <c r="R4" s="132"/>
      <c r="S4" s="132"/>
      <c r="T4" s="132"/>
      <c r="U4" s="132"/>
      <c r="V4" s="132"/>
      <c r="W4" s="132"/>
      <c r="X4" s="132"/>
      <c r="Y4" s="132"/>
      <c r="Z4" s="132"/>
      <c r="AA4" s="132"/>
      <c r="AB4" s="132"/>
      <c r="AC4" s="132"/>
      <c r="AD4" s="132"/>
      <c r="AE4" s="11"/>
    </row>
    <row r="5" spans="1:31" s="10" customFormat="1" ht="18.75" x14ac:dyDescent="0.3">
      <c r="A5" s="1"/>
      <c r="B5" s="1"/>
      <c r="C5" s="1"/>
      <c r="D5" s="6"/>
      <c r="E5" s="6"/>
      <c r="F5" s="6"/>
      <c r="G5" s="6"/>
      <c r="H5" s="125" t="s">
        <v>6</v>
      </c>
      <c r="I5" s="125"/>
      <c r="J5" s="125"/>
      <c r="K5" s="125"/>
      <c r="L5" s="125"/>
      <c r="M5" s="125"/>
      <c r="N5" s="125"/>
      <c r="O5" s="125"/>
      <c r="P5" s="125"/>
      <c r="Q5" s="125"/>
      <c r="R5" s="125"/>
      <c r="S5" s="125"/>
      <c r="T5" s="125"/>
      <c r="U5" s="125"/>
      <c r="V5" s="125"/>
      <c r="W5" s="125"/>
      <c r="X5" s="125"/>
      <c r="Y5" s="125"/>
      <c r="Z5" s="125"/>
      <c r="AA5" s="125"/>
      <c r="AB5" s="125"/>
      <c r="AC5" s="125"/>
      <c r="AD5" s="125"/>
      <c r="AE5" s="12"/>
    </row>
    <row r="6" spans="1:31" s="10" customFormat="1" ht="18.75" x14ac:dyDescent="0.3">
      <c r="A6" s="1"/>
      <c r="B6" s="1"/>
      <c r="C6" s="1"/>
      <c r="D6" s="6"/>
      <c r="E6" s="6"/>
      <c r="F6" s="6"/>
      <c r="G6" s="6"/>
      <c r="H6" s="12"/>
      <c r="I6" s="12"/>
      <c r="J6" s="13"/>
      <c r="K6" s="13"/>
      <c r="L6" s="13"/>
      <c r="M6" s="13"/>
      <c r="N6" s="13"/>
      <c r="O6" s="13"/>
      <c r="P6" s="13"/>
      <c r="Q6" s="13"/>
      <c r="R6" s="13"/>
      <c r="S6" s="13"/>
      <c r="T6" s="13"/>
      <c r="U6" s="13"/>
      <c r="V6" s="13"/>
      <c r="W6" s="13"/>
      <c r="X6" s="13"/>
      <c r="Y6" s="13"/>
      <c r="Z6" s="13"/>
      <c r="AA6" s="13"/>
      <c r="AB6" s="13"/>
      <c r="AC6" s="13"/>
      <c r="AD6" s="13"/>
      <c r="AE6" s="13"/>
    </row>
    <row r="7" spans="1:31" s="4" customFormat="1" ht="18.75" x14ac:dyDescent="0.3">
      <c r="A7" s="1"/>
      <c r="B7" s="1"/>
      <c r="C7" s="1"/>
      <c r="D7" s="1"/>
      <c r="E7" s="1"/>
      <c r="F7" s="1"/>
      <c r="G7" s="1"/>
      <c r="H7" s="132" t="s">
        <v>7</v>
      </c>
      <c r="I7" s="132"/>
      <c r="J7" s="132"/>
      <c r="K7" s="132"/>
      <c r="L7" s="132"/>
      <c r="M7" s="132"/>
      <c r="N7" s="132"/>
      <c r="O7" s="132"/>
      <c r="P7" s="132"/>
      <c r="Q7" s="132"/>
      <c r="R7" s="132"/>
      <c r="S7" s="132"/>
      <c r="T7" s="132"/>
      <c r="U7" s="132"/>
      <c r="V7" s="132"/>
      <c r="W7" s="132"/>
      <c r="X7" s="132"/>
      <c r="Y7" s="132"/>
      <c r="Z7" s="132"/>
      <c r="AA7" s="132"/>
      <c r="AB7" s="132"/>
      <c r="AC7" s="132"/>
      <c r="AD7" s="132"/>
      <c r="AE7" s="14"/>
    </row>
    <row r="8" spans="1:31" s="10" customFormat="1" x14ac:dyDescent="0.25">
      <c r="A8" s="6"/>
      <c r="B8" s="6"/>
      <c r="C8" s="6"/>
      <c r="D8" s="6"/>
      <c r="E8" s="6"/>
      <c r="F8" s="6"/>
      <c r="G8" s="6"/>
      <c r="H8" s="133"/>
      <c r="I8" s="133"/>
      <c r="J8" s="133"/>
      <c r="K8" s="133"/>
      <c r="L8" s="133"/>
      <c r="M8" s="133"/>
      <c r="N8" s="133"/>
      <c r="O8" s="133"/>
      <c r="P8" s="133"/>
      <c r="Q8" s="133"/>
      <c r="R8" s="133"/>
      <c r="S8" s="133"/>
      <c r="T8" s="133"/>
      <c r="U8" s="133"/>
      <c r="V8" s="133"/>
      <c r="W8" s="133"/>
      <c r="X8" s="133"/>
      <c r="Y8" s="133"/>
      <c r="Z8" s="133"/>
      <c r="AA8" s="133"/>
      <c r="AB8" s="133"/>
      <c r="AC8" s="133"/>
      <c r="AD8" s="133"/>
      <c r="AE8" s="133"/>
    </row>
    <row r="9" spans="1:31" s="4" customFormat="1" ht="18.75" x14ac:dyDescent="0.3">
      <c r="A9" s="1"/>
      <c r="B9" s="1"/>
      <c r="C9" s="1"/>
      <c r="D9" s="1"/>
      <c r="E9" s="1"/>
      <c r="F9" s="1"/>
      <c r="G9" s="1"/>
      <c r="H9" s="132" t="s">
        <v>8</v>
      </c>
      <c r="I9" s="132"/>
      <c r="J9" s="132"/>
      <c r="K9" s="132"/>
      <c r="L9" s="132"/>
      <c r="M9" s="132"/>
      <c r="N9" s="132"/>
      <c r="O9" s="132"/>
      <c r="P9" s="132"/>
      <c r="Q9" s="132"/>
      <c r="R9" s="132"/>
      <c r="S9" s="132"/>
      <c r="T9" s="132"/>
      <c r="U9" s="132"/>
      <c r="V9" s="132"/>
      <c r="W9" s="132"/>
      <c r="X9" s="132"/>
      <c r="Y9" s="132"/>
      <c r="Z9" s="132"/>
      <c r="AA9" s="132"/>
      <c r="AB9" s="132"/>
      <c r="AC9" s="132"/>
      <c r="AD9" s="132"/>
      <c r="AE9" s="15"/>
    </row>
    <row r="10" spans="1:31" s="10" customFormat="1" ht="18.75" x14ac:dyDescent="0.3">
      <c r="A10" s="1"/>
      <c r="B10" s="1"/>
      <c r="C10" s="1"/>
      <c r="D10" s="6"/>
      <c r="E10" s="6"/>
      <c r="F10" s="6"/>
      <c r="G10" s="6"/>
      <c r="H10" s="125" t="s">
        <v>9</v>
      </c>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
    </row>
    <row r="11" spans="1:31" ht="18.75" x14ac:dyDescent="0.3">
      <c r="A11" s="1"/>
      <c r="B11" s="1"/>
      <c r="C11" s="1"/>
      <c r="D11" s="1"/>
      <c r="E11" s="1"/>
      <c r="F11" s="1"/>
      <c r="G11" s="1"/>
      <c r="H11" s="15"/>
      <c r="I11" s="15"/>
    </row>
    <row r="12" spans="1:31" x14ac:dyDescent="0.25">
      <c r="H12" s="12"/>
      <c r="I12" s="12"/>
      <c r="J12" s="124" t="s">
        <v>10</v>
      </c>
      <c r="K12" s="124"/>
      <c r="L12" s="124"/>
      <c r="M12" s="124"/>
      <c r="N12" s="124"/>
      <c r="O12" s="124"/>
      <c r="P12" s="124"/>
      <c r="Q12" s="124"/>
      <c r="R12" s="124"/>
      <c r="S12" s="124"/>
      <c r="T12" s="16"/>
      <c r="U12" s="124" t="s">
        <v>11</v>
      </c>
      <c r="V12" s="124"/>
      <c r="W12" s="124"/>
      <c r="X12" s="124"/>
      <c r="Y12" s="124"/>
      <c r="Z12" s="124"/>
      <c r="AA12" s="124"/>
      <c r="AB12" s="124"/>
      <c r="AC12" s="124"/>
      <c r="AD12" s="124"/>
      <c r="AE12" s="124" t="s">
        <v>12</v>
      </c>
    </row>
    <row r="13" spans="1:31" x14ac:dyDescent="0.25">
      <c r="H13" s="17">
        <f>O18-R18-S18</f>
        <v>0</v>
      </c>
      <c r="J13" s="124" t="s">
        <v>13</v>
      </c>
      <c r="K13" s="124"/>
      <c r="L13" s="124"/>
      <c r="M13" s="124"/>
      <c r="N13" s="124"/>
      <c r="O13" s="124"/>
      <c r="P13" s="124"/>
      <c r="Q13" s="124"/>
      <c r="R13" s="124"/>
      <c r="S13" s="124"/>
      <c r="T13" s="16"/>
      <c r="U13" s="124"/>
      <c r="V13" s="124"/>
      <c r="W13" s="124"/>
      <c r="X13" s="124"/>
      <c r="Y13" s="124"/>
      <c r="Z13" s="124"/>
      <c r="AA13" s="124"/>
      <c r="AB13" s="124"/>
      <c r="AC13" s="124"/>
      <c r="AD13" s="124"/>
      <c r="AE13" s="124"/>
    </row>
    <row r="14" spans="1:31" x14ac:dyDescent="0.25">
      <c r="B14" s="126" t="s">
        <v>14</v>
      </c>
      <c r="C14" s="127" t="s">
        <v>15</v>
      </c>
      <c r="D14" s="128" t="s">
        <v>16</v>
      </c>
      <c r="E14" s="129" t="s">
        <v>17</v>
      </c>
      <c r="F14" s="130"/>
      <c r="G14" s="131" t="s">
        <v>18</v>
      </c>
      <c r="H14" s="120" t="s">
        <v>19</v>
      </c>
      <c r="I14" s="120" t="s">
        <v>20</v>
      </c>
      <c r="J14" s="123" t="s">
        <v>21</v>
      </c>
      <c r="K14" s="123"/>
      <c r="L14" s="123"/>
      <c r="M14" s="123"/>
      <c r="N14" s="123"/>
      <c r="O14" s="124" t="s">
        <v>22</v>
      </c>
      <c r="P14" s="124"/>
      <c r="Q14" s="124"/>
      <c r="R14" s="124"/>
      <c r="S14" s="124"/>
      <c r="T14" s="16"/>
      <c r="U14" s="115" t="s">
        <v>23</v>
      </c>
      <c r="V14" s="115"/>
      <c r="W14" s="115" t="s">
        <v>24</v>
      </c>
      <c r="X14" s="115"/>
      <c r="Y14" s="114" t="s">
        <v>25</v>
      </c>
      <c r="Z14" s="114"/>
      <c r="AA14" s="115" t="s">
        <v>26</v>
      </c>
      <c r="AB14" s="115"/>
      <c r="AC14" s="115" t="s">
        <v>27</v>
      </c>
      <c r="AD14" s="115"/>
      <c r="AE14" s="124"/>
    </row>
    <row r="15" spans="1:31" x14ac:dyDescent="0.25">
      <c r="A15" s="18" t="s">
        <v>28</v>
      </c>
      <c r="B15" s="126"/>
      <c r="C15" s="127"/>
      <c r="D15" s="128"/>
      <c r="E15" s="19"/>
      <c r="F15" s="20"/>
      <c r="G15" s="131"/>
      <c r="H15" s="121"/>
      <c r="I15" s="121"/>
      <c r="J15" s="116" t="s">
        <v>23</v>
      </c>
      <c r="K15" s="116" t="s">
        <v>24</v>
      </c>
      <c r="L15" s="118" t="s">
        <v>29</v>
      </c>
      <c r="M15" s="116" t="s">
        <v>26</v>
      </c>
      <c r="N15" s="116" t="s">
        <v>27</v>
      </c>
      <c r="O15" s="116" t="s">
        <v>30</v>
      </c>
      <c r="P15" s="116" t="s">
        <v>24</v>
      </c>
      <c r="Q15" s="118" t="s">
        <v>29</v>
      </c>
      <c r="R15" s="116" t="s">
        <v>26</v>
      </c>
      <c r="S15" s="116" t="s">
        <v>27</v>
      </c>
      <c r="T15" s="21"/>
      <c r="U15" s="115"/>
      <c r="V15" s="115"/>
      <c r="W15" s="115"/>
      <c r="X15" s="115"/>
      <c r="Y15" s="114"/>
      <c r="Z15" s="114"/>
      <c r="AA15" s="115"/>
      <c r="AB15" s="115"/>
      <c r="AC15" s="115"/>
      <c r="AD15" s="115"/>
      <c r="AE15" s="124"/>
    </row>
    <row r="16" spans="1:31" ht="47.25" x14ac:dyDescent="0.25">
      <c r="A16" s="22" t="s">
        <v>31</v>
      </c>
      <c r="B16" s="126"/>
      <c r="C16" s="127"/>
      <c r="D16" s="128"/>
      <c r="E16" s="19" t="s">
        <v>32</v>
      </c>
      <c r="F16" s="23"/>
      <c r="G16" s="131"/>
      <c r="H16" s="122"/>
      <c r="I16" s="122"/>
      <c r="J16" s="117"/>
      <c r="K16" s="117"/>
      <c r="L16" s="119"/>
      <c r="M16" s="117"/>
      <c r="N16" s="117"/>
      <c r="O16" s="117"/>
      <c r="P16" s="117"/>
      <c r="Q16" s="119"/>
      <c r="R16" s="117"/>
      <c r="S16" s="117"/>
      <c r="T16" s="24"/>
      <c r="U16" s="16" t="s">
        <v>33</v>
      </c>
      <c r="V16" s="16" t="s">
        <v>34</v>
      </c>
      <c r="W16" s="16" t="s">
        <v>33</v>
      </c>
      <c r="X16" s="16" t="s">
        <v>34</v>
      </c>
      <c r="Y16" s="16" t="s">
        <v>33</v>
      </c>
      <c r="Z16" s="16" t="s">
        <v>34</v>
      </c>
      <c r="AA16" s="16" t="s">
        <v>33</v>
      </c>
      <c r="AB16" s="16" t="s">
        <v>34</v>
      </c>
      <c r="AC16" s="16" t="s">
        <v>33</v>
      </c>
      <c r="AD16" s="16" t="s">
        <v>34</v>
      </c>
      <c r="AE16" s="124"/>
    </row>
    <row r="17" spans="1:31" x14ac:dyDescent="0.25">
      <c r="G17" s="25">
        <v>1</v>
      </c>
      <c r="H17" s="25">
        <v>2</v>
      </c>
      <c r="I17" s="25">
        <f>H17+1</f>
        <v>3</v>
      </c>
      <c r="J17" s="16">
        <v>4</v>
      </c>
      <c r="K17" s="16">
        <f t="shared" ref="K17:AE17" si="0">J17+1</f>
        <v>5</v>
      </c>
      <c r="L17" s="16">
        <f t="shared" si="0"/>
        <v>6</v>
      </c>
      <c r="M17" s="16">
        <f t="shared" si="0"/>
        <v>7</v>
      </c>
      <c r="N17" s="16">
        <f t="shared" si="0"/>
        <v>8</v>
      </c>
      <c r="O17" s="16">
        <f>N17+1</f>
        <v>9</v>
      </c>
      <c r="P17" s="16">
        <f t="shared" si="0"/>
        <v>10</v>
      </c>
      <c r="Q17" s="16">
        <f t="shared" si="0"/>
        <v>11</v>
      </c>
      <c r="R17" s="16">
        <f t="shared" si="0"/>
        <v>12</v>
      </c>
      <c r="S17" s="16">
        <f t="shared" si="0"/>
        <v>13</v>
      </c>
      <c r="T17" s="16"/>
      <c r="U17" s="16">
        <f>S17+1</f>
        <v>14</v>
      </c>
      <c r="V17" s="16">
        <f t="shared" si="0"/>
        <v>15</v>
      </c>
      <c r="W17" s="16">
        <f t="shared" si="0"/>
        <v>16</v>
      </c>
      <c r="X17" s="16">
        <f t="shared" si="0"/>
        <v>17</v>
      </c>
      <c r="Y17" s="16">
        <f t="shared" si="0"/>
        <v>18</v>
      </c>
      <c r="Z17" s="16">
        <f t="shared" si="0"/>
        <v>19</v>
      </c>
      <c r="AA17" s="16">
        <f t="shared" si="0"/>
        <v>20</v>
      </c>
      <c r="AB17" s="16">
        <f t="shared" si="0"/>
        <v>21</v>
      </c>
      <c r="AC17" s="16">
        <f t="shared" si="0"/>
        <v>22</v>
      </c>
      <c r="AD17" s="16">
        <f>AC17+1</f>
        <v>23</v>
      </c>
      <c r="AE17" s="16">
        <f t="shared" si="0"/>
        <v>24</v>
      </c>
    </row>
    <row r="18" spans="1:31" x14ac:dyDescent="0.25">
      <c r="B18" s="17">
        <f>Y518*1000000</f>
        <v>0</v>
      </c>
      <c r="G18" s="26" t="s">
        <v>35</v>
      </c>
      <c r="H18" s="27" t="s">
        <v>36</v>
      </c>
      <c r="I18" s="28" t="s">
        <v>37</v>
      </c>
      <c r="J18" s="29">
        <f>SUM(J21:J26)</f>
        <v>4986.573907</v>
      </c>
      <c r="K18" s="29">
        <f t="shared" ref="K18:S18" si="1">SUM(K21:K26)</f>
        <v>0</v>
      </c>
      <c r="L18" s="29">
        <f t="shared" si="1"/>
        <v>0</v>
      </c>
      <c r="M18" s="29">
        <f t="shared" si="1"/>
        <v>3437.6498781900004</v>
      </c>
      <c r="N18" s="29">
        <f t="shared" si="1"/>
        <v>1548.9240288100002</v>
      </c>
      <c r="O18" s="29">
        <f t="shared" si="1"/>
        <v>1631.2036020300002</v>
      </c>
      <c r="P18" s="29">
        <f t="shared" si="1"/>
        <v>0</v>
      </c>
      <c r="Q18" s="29">
        <f t="shared" si="1"/>
        <v>0</v>
      </c>
      <c r="R18" s="29">
        <f t="shared" si="1"/>
        <v>902.44017681999992</v>
      </c>
      <c r="S18" s="29">
        <f t="shared" si="1"/>
        <v>728.76342521000015</v>
      </c>
      <c r="T18" s="29"/>
      <c r="U18" s="29">
        <f>SUM(U21:U26)</f>
        <v>-3355.3703049700002</v>
      </c>
      <c r="V18" s="30">
        <f>U18/J18</f>
        <v>-0.67288089328423151</v>
      </c>
      <c r="W18" s="29">
        <f>SUM(W21:W26)</f>
        <v>0</v>
      </c>
      <c r="X18" s="31">
        <f t="shared" ref="X18" si="2">IF($J18="нд","нд",0)</f>
        <v>0</v>
      </c>
      <c r="Y18" s="29">
        <f>SUM(Y21:Y26)</f>
        <v>0</v>
      </c>
      <c r="Z18" s="31">
        <f t="shared" ref="Z18" si="3">IF(Y18="нд","нд",0)</f>
        <v>0</v>
      </c>
      <c r="AA18" s="29">
        <f>SUM(AA21:AA26)</f>
        <v>-2535.2097013700004</v>
      </c>
      <c r="AB18" s="31">
        <f>AA18/M18</f>
        <v>-0.73748339452906853</v>
      </c>
      <c r="AC18" s="29">
        <f>SUM(AC21:AC26)</f>
        <v>-820.16060359999994</v>
      </c>
      <c r="AD18" s="31">
        <f>AC18/N18</f>
        <v>-0.52950344132120475</v>
      </c>
      <c r="AE18" s="29" t="s">
        <v>38</v>
      </c>
    </row>
    <row r="19" spans="1:31" x14ac:dyDescent="0.25">
      <c r="A19" s="32">
        <f>(R20+S20)*1000000</f>
        <v>-1631203602.0300002</v>
      </c>
      <c r="B19" s="17"/>
      <c r="H19" s="33" t="s">
        <v>39</v>
      </c>
      <c r="J19" s="34">
        <f>'[2]10квФ'!M19</f>
        <v>4986.573907</v>
      </c>
      <c r="K19" s="34"/>
      <c r="L19" s="34">
        <f>[2]ист!L18</f>
        <v>0</v>
      </c>
      <c r="M19" s="34">
        <f>[2]ист!M18+[2]ист!N18</f>
        <v>3437.64987819</v>
      </c>
      <c r="N19" s="34">
        <f>J19-M19</f>
        <v>1548.92402881</v>
      </c>
      <c r="O19" s="34">
        <f>'[2]10квФ'!N19</f>
        <v>1631.20360203</v>
      </c>
      <c r="P19" s="34"/>
      <c r="Q19" s="34">
        <f>[2]ист!X18</f>
        <v>0</v>
      </c>
      <c r="R19" s="34">
        <f>[2]ист!Y18+[2]ист!Z18</f>
        <v>0</v>
      </c>
      <c r="S19" s="34"/>
      <c r="T19" s="34"/>
      <c r="U19" s="34">
        <f>O19-J19</f>
        <v>-3355.3703049699998</v>
      </c>
      <c r="V19" s="34">
        <f>U19/J19</f>
        <v>-0.6728808932842314</v>
      </c>
      <c r="W19" s="34"/>
      <c r="X19" s="34"/>
      <c r="Y19" s="34">
        <f>Q19-L19</f>
        <v>0</v>
      </c>
      <c r="Z19" s="34"/>
      <c r="AA19" s="34">
        <f>R19-M19</f>
        <v>-3437.64987819</v>
      </c>
      <c r="AB19" s="34">
        <f>AA19/M19</f>
        <v>-1</v>
      </c>
      <c r="AC19" s="34">
        <f>S19-N19</f>
        <v>-1548.92402881</v>
      </c>
      <c r="AD19" s="34">
        <f>AC19/N19</f>
        <v>-1</v>
      </c>
      <c r="AE19" s="34"/>
    </row>
    <row r="20" spans="1:31" x14ac:dyDescent="0.25">
      <c r="B20" s="17"/>
      <c r="C20" s="35"/>
      <c r="D20" s="36">
        <f>SUBTOTAL(3,D30:D567)</f>
        <v>502</v>
      </c>
      <c r="H20" s="37" t="s">
        <v>40</v>
      </c>
      <c r="J20" s="38">
        <f t="shared" ref="J20:AD20" si="4">J19-J18</f>
        <v>0</v>
      </c>
      <c r="K20" s="38">
        <f t="shared" si="4"/>
        <v>0</v>
      </c>
      <c r="L20" s="38">
        <f t="shared" si="4"/>
        <v>0</v>
      </c>
      <c r="M20" s="38">
        <f t="shared" si="4"/>
        <v>0</v>
      </c>
      <c r="N20" s="38">
        <f t="shared" si="4"/>
        <v>0</v>
      </c>
      <c r="O20" s="38">
        <f>O19-O18</f>
        <v>0</v>
      </c>
      <c r="P20" s="38">
        <f t="shared" si="4"/>
        <v>0</v>
      </c>
      <c r="Q20" s="38">
        <f t="shared" si="4"/>
        <v>0</v>
      </c>
      <c r="R20" s="38">
        <f t="shared" si="4"/>
        <v>-902.44017681999992</v>
      </c>
      <c r="S20" s="38">
        <f>S19-S18</f>
        <v>-728.76342521000015</v>
      </c>
      <c r="T20" s="38"/>
      <c r="U20" s="38">
        <f t="shared" si="4"/>
        <v>0</v>
      </c>
      <c r="V20" s="38">
        <f t="shared" si="4"/>
        <v>0</v>
      </c>
      <c r="W20" s="38">
        <f t="shared" si="4"/>
        <v>0</v>
      </c>
      <c r="X20" s="38">
        <f t="shared" si="4"/>
        <v>0</v>
      </c>
      <c r="Y20" s="38">
        <f t="shared" si="4"/>
        <v>0</v>
      </c>
      <c r="Z20" s="38">
        <f t="shared" si="4"/>
        <v>0</v>
      </c>
      <c r="AA20" s="38">
        <f t="shared" si="4"/>
        <v>-902.44017681999958</v>
      </c>
      <c r="AB20" s="38">
        <f t="shared" si="4"/>
        <v>-0.26251660547093147</v>
      </c>
      <c r="AC20" s="38">
        <f t="shared" si="4"/>
        <v>-728.76342521000004</v>
      </c>
      <c r="AD20" s="38">
        <f t="shared" si="4"/>
        <v>-0.47049655867879525</v>
      </c>
      <c r="AE20" s="38"/>
    </row>
    <row r="21" spans="1:31" x14ac:dyDescent="0.25">
      <c r="G21" s="26" t="str">
        <f>'[2]10квФ'!G21</f>
        <v>0.1</v>
      </c>
      <c r="H21" s="27" t="s">
        <v>41</v>
      </c>
      <c r="I21" s="28" t="s">
        <v>37</v>
      </c>
      <c r="J21" s="39">
        <f t="shared" ref="J21:AC21" si="5">J28</f>
        <v>2420.7828729500002</v>
      </c>
      <c r="K21" s="39">
        <f t="shared" si="5"/>
        <v>0</v>
      </c>
      <c r="L21" s="39">
        <f t="shared" si="5"/>
        <v>0</v>
      </c>
      <c r="M21" s="39">
        <f t="shared" si="5"/>
        <v>879.71708175000003</v>
      </c>
      <c r="N21" s="39">
        <f t="shared" si="5"/>
        <v>1541.0657912000001</v>
      </c>
      <c r="O21" s="39">
        <f t="shared" si="5"/>
        <v>1150.2314312800002</v>
      </c>
      <c r="P21" s="39">
        <f t="shared" si="5"/>
        <v>0</v>
      </c>
      <c r="Q21" s="39">
        <f t="shared" si="5"/>
        <v>0</v>
      </c>
      <c r="R21" s="39">
        <f t="shared" si="5"/>
        <v>448.19743051999995</v>
      </c>
      <c r="S21" s="39">
        <f t="shared" si="5"/>
        <v>702.03400076000014</v>
      </c>
      <c r="T21" s="39"/>
      <c r="U21" s="39">
        <f t="shared" si="5"/>
        <v>-1270.55144167</v>
      </c>
      <c r="V21" s="40">
        <f>U21/J21</f>
        <v>-0.52485146679912198</v>
      </c>
      <c r="W21" s="39">
        <f t="shared" si="5"/>
        <v>0</v>
      </c>
      <c r="X21" s="40">
        <f t="shared" ref="X21:X29" si="6">IF($J21="нд","нд",0)</f>
        <v>0</v>
      </c>
      <c r="Y21" s="39">
        <f t="shared" si="5"/>
        <v>0</v>
      </c>
      <c r="Z21" s="40">
        <f t="shared" ref="Z21:Z28" si="7">IF(Y21="нд","нд",0)</f>
        <v>0</v>
      </c>
      <c r="AA21" s="39">
        <f t="shared" si="5"/>
        <v>-431.51965123000008</v>
      </c>
      <c r="AB21" s="40">
        <f t="shared" ref="AB21:AB28" si="8">IF(M21=0,0,AA21/M21)</f>
        <v>-0.49052094154132875</v>
      </c>
      <c r="AC21" s="39">
        <f t="shared" si="5"/>
        <v>-839.03179044000001</v>
      </c>
      <c r="AD21" s="40">
        <f t="shared" ref="AD21:AD26" si="9">IF(N21=0,0,AC21/N21)</f>
        <v>-0.54444903989897864</v>
      </c>
      <c r="AE21" s="39" t="s">
        <v>38</v>
      </c>
    </row>
    <row r="22" spans="1:31" ht="31.5" x14ac:dyDescent="0.25">
      <c r="G22" s="26" t="str">
        <f>'[2]10квФ'!G22</f>
        <v>0.2</v>
      </c>
      <c r="H22" s="27" t="s">
        <v>42</v>
      </c>
      <c r="I22" s="41" t="s">
        <v>37</v>
      </c>
      <c r="J22" s="39">
        <f t="shared" ref="J22:AC22" si="10">J201</f>
        <v>1669.5038569300002</v>
      </c>
      <c r="K22" s="39">
        <f t="shared" si="10"/>
        <v>0</v>
      </c>
      <c r="L22" s="39">
        <f t="shared" si="10"/>
        <v>0</v>
      </c>
      <c r="M22" s="39">
        <f t="shared" si="10"/>
        <v>1669.5038569300002</v>
      </c>
      <c r="N22" s="39">
        <f t="shared" si="10"/>
        <v>0</v>
      </c>
      <c r="O22" s="39">
        <f t="shared" si="10"/>
        <v>384.20115928000001</v>
      </c>
      <c r="P22" s="39">
        <f t="shared" si="10"/>
        <v>0</v>
      </c>
      <c r="Q22" s="39">
        <f t="shared" si="10"/>
        <v>0</v>
      </c>
      <c r="R22" s="39">
        <f t="shared" si="10"/>
        <v>357.60356065000002</v>
      </c>
      <c r="S22" s="39">
        <f t="shared" si="10"/>
        <v>26.597598629999997</v>
      </c>
      <c r="T22" s="39"/>
      <c r="U22" s="39">
        <f t="shared" si="10"/>
        <v>-1285.3026976500003</v>
      </c>
      <c r="V22" s="40">
        <f>U22/J22</f>
        <v>-0.76987105619121132</v>
      </c>
      <c r="W22" s="39">
        <f t="shared" si="10"/>
        <v>0</v>
      </c>
      <c r="X22" s="40">
        <f t="shared" si="6"/>
        <v>0</v>
      </c>
      <c r="Y22" s="39">
        <f t="shared" si="10"/>
        <v>0</v>
      </c>
      <c r="Z22" s="40">
        <f t="shared" si="7"/>
        <v>0</v>
      </c>
      <c r="AA22" s="39">
        <f t="shared" si="10"/>
        <v>-1311.9002962800002</v>
      </c>
      <c r="AB22" s="40">
        <f t="shared" si="8"/>
        <v>-0.78580249505527577</v>
      </c>
      <c r="AC22" s="39">
        <f t="shared" si="10"/>
        <v>26.597598629999997</v>
      </c>
      <c r="AD22" s="40">
        <f t="shared" si="9"/>
        <v>0</v>
      </c>
      <c r="AE22" s="39" t="s">
        <v>38</v>
      </c>
    </row>
    <row r="23" spans="1:31" ht="47.25" x14ac:dyDescent="0.25">
      <c r="G23" s="26" t="str">
        <f>'[2]10квФ'!G23</f>
        <v>0.3</v>
      </c>
      <c r="H23" s="27" t="s">
        <v>43</v>
      </c>
      <c r="I23" s="41" t="s">
        <v>37</v>
      </c>
      <c r="J23" s="39">
        <f t="shared" ref="J23:AC23" si="11">J432</f>
        <v>0</v>
      </c>
      <c r="K23" s="39">
        <f t="shared" si="11"/>
        <v>0</v>
      </c>
      <c r="L23" s="39">
        <f t="shared" si="11"/>
        <v>0</v>
      </c>
      <c r="M23" s="39">
        <f t="shared" si="11"/>
        <v>0</v>
      </c>
      <c r="N23" s="39">
        <f t="shared" si="11"/>
        <v>0</v>
      </c>
      <c r="O23" s="39">
        <f t="shared" si="11"/>
        <v>0</v>
      </c>
      <c r="P23" s="39">
        <f t="shared" si="11"/>
        <v>0</v>
      </c>
      <c r="Q23" s="39">
        <f t="shared" si="11"/>
        <v>0</v>
      </c>
      <c r="R23" s="39">
        <f t="shared" si="11"/>
        <v>0</v>
      </c>
      <c r="S23" s="39">
        <f t="shared" si="11"/>
        <v>0</v>
      </c>
      <c r="T23" s="39"/>
      <c r="U23" s="39">
        <f t="shared" si="11"/>
        <v>0</v>
      </c>
      <c r="V23" s="40">
        <v>0</v>
      </c>
      <c r="W23" s="39">
        <f t="shared" si="11"/>
        <v>0</v>
      </c>
      <c r="X23" s="40">
        <f t="shared" si="6"/>
        <v>0</v>
      </c>
      <c r="Y23" s="39">
        <f t="shared" si="11"/>
        <v>0</v>
      </c>
      <c r="Z23" s="40">
        <f t="shared" si="7"/>
        <v>0</v>
      </c>
      <c r="AA23" s="39">
        <f t="shared" si="11"/>
        <v>0</v>
      </c>
      <c r="AB23" s="40">
        <f t="shared" si="8"/>
        <v>0</v>
      </c>
      <c r="AC23" s="39">
        <f t="shared" si="11"/>
        <v>0</v>
      </c>
      <c r="AD23" s="40">
        <f t="shared" si="9"/>
        <v>0</v>
      </c>
      <c r="AE23" s="39" t="s">
        <v>38</v>
      </c>
    </row>
    <row r="24" spans="1:31" ht="31.5" x14ac:dyDescent="0.25">
      <c r="G24" s="26" t="str">
        <f>'[2]10квФ'!G24</f>
        <v>0.4</v>
      </c>
      <c r="H24" s="27" t="s">
        <v>44</v>
      </c>
      <c r="I24" s="41" t="s">
        <v>37</v>
      </c>
      <c r="J24" s="39">
        <f t="shared" ref="J24:AC24" si="12">J439</f>
        <v>168.35287446000001</v>
      </c>
      <c r="K24" s="39">
        <f t="shared" si="12"/>
        <v>0</v>
      </c>
      <c r="L24" s="39">
        <f t="shared" si="12"/>
        <v>0</v>
      </c>
      <c r="M24" s="39">
        <f t="shared" si="12"/>
        <v>160.49463685000001</v>
      </c>
      <c r="N24" s="39">
        <f t="shared" si="12"/>
        <v>7.8582376099999998</v>
      </c>
      <c r="O24" s="39">
        <f t="shared" si="12"/>
        <v>7.8968659299999988</v>
      </c>
      <c r="P24" s="39">
        <f t="shared" si="12"/>
        <v>0</v>
      </c>
      <c r="Q24" s="39">
        <f t="shared" si="12"/>
        <v>0</v>
      </c>
      <c r="R24" s="39">
        <f t="shared" si="12"/>
        <v>7.8968659299999988</v>
      </c>
      <c r="S24" s="39">
        <f t="shared" si="12"/>
        <v>0</v>
      </c>
      <c r="T24" s="39"/>
      <c r="U24" s="39">
        <f t="shared" si="12"/>
        <v>-160.45600853000002</v>
      </c>
      <c r="V24" s="40">
        <f>U24/J24</f>
        <v>-0.95309337036668029</v>
      </c>
      <c r="W24" s="39">
        <f t="shared" si="12"/>
        <v>0</v>
      </c>
      <c r="X24" s="40">
        <f t="shared" si="6"/>
        <v>0</v>
      </c>
      <c r="Y24" s="39">
        <f t="shared" si="12"/>
        <v>0</v>
      </c>
      <c r="Z24" s="42">
        <v>1</v>
      </c>
      <c r="AA24" s="39">
        <f t="shared" si="12"/>
        <v>-152.59777092000002</v>
      </c>
      <c r="AB24" s="40">
        <f t="shared" si="8"/>
        <v>-0.95079669897393215</v>
      </c>
      <c r="AC24" s="39">
        <f t="shared" si="12"/>
        <v>-7.8582376099999998</v>
      </c>
      <c r="AD24" s="40">
        <f t="shared" si="9"/>
        <v>-1</v>
      </c>
      <c r="AE24" s="39" t="s">
        <v>38</v>
      </c>
    </row>
    <row r="25" spans="1:31" ht="31.5" x14ac:dyDescent="0.25">
      <c r="G25" s="26" t="str">
        <f>'[2]10квФ'!G25</f>
        <v>0.5</v>
      </c>
      <c r="H25" s="27" t="s">
        <v>45</v>
      </c>
      <c r="I25" s="41" t="s">
        <v>37</v>
      </c>
      <c r="J25" s="39">
        <f t="shared" ref="J25:AC25" si="13">J463</f>
        <v>0</v>
      </c>
      <c r="K25" s="39">
        <f t="shared" si="13"/>
        <v>0</v>
      </c>
      <c r="L25" s="39">
        <f t="shared" si="13"/>
        <v>0</v>
      </c>
      <c r="M25" s="39">
        <f t="shared" si="13"/>
        <v>0</v>
      </c>
      <c r="N25" s="39">
        <f t="shared" si="13"/>
        <v>0</v>
      </c>
      <c r="O25" s="39">
        <f t="shared" si="13"/>
        <v>0</v>
      </c>
      <c r="P25" s="39">
        <f t="shared" si="13"/>
        <v>0</v>
      </c>
      <c r="Q25" s="39">
        <f t="shared" si="13"/>
        <v>0</v>
      </c>
      <c r="R25" s="39">
        <f t="shared" si="13"/>
        <v>0</v>
      </c>
      <c r="S25" s="39">
        <f t="shared" si="13"/>
        <v>0</v>
      </c>
      <c r="T25" s="39"/>
      <c r="U25" s="39">
        <f t="shared" si="13"/>
        <v>0</v>
      </c>
      <c r="V25" s="40">
        <v>0</v>
      </c>
      <c r="W25" s="39">
        <f t="shared" si="13"/>
        <v>0</v>
      </c>
      <c r="X25" s="40">
        <f t="shared" si="6"/>
        <v>0</v>
      </c>
      <c r="Y25" s="39">
        <f t="shared" si="13"/>
        <v>0</v>
      </c>
      <c r="Z25" s="40">
        <f t="shared" si="7"/>
        <v>0</v>
      </c>
      <c r="AA25" s="39">
        <f t="shared" si="13"/>
        <v>0</v>
      </c>
      <c r="AB25" s="40">
        <f t="shared" si="8"/>
        <v>0</v>
      </c>
      <c r="AC25" s="39">
        <f t="shared" si="13"/>
        <v>0</v>
      </c>
      <c r="AD25" s="40">
        <f t="shared" si="9"/>
        <v>0</v>
      </c>
      <c r="AE25" s="39" t="s">
        <v>38</v>
      </c>
    </row>
    <row r="26" spans="1:31" x14ac:dyDescent="0.25">
      <c r="G26" s="26" t="str">
        <f>'[2]10квФ'!G26</f>
        <v>0.6</v>
      </c>
      <c r="H26" s="27" t="s">
        <v>46</v>
      </c>
      <c r="I26" s="41" t="s">
        <v>37</v>
      </c>
      <c r="J26" s="39">
        <f t="shared" ref="J26:AC26" si="14">J470</f>
        <v>727.93430266000007</v>
      </c>
      <c r="K26" s="39">
        <f t="shared" si="14"/>
        <v>0</v>
      </c>
      <c r="L26" s="39">
        <f t="shared" si="14"/>
        <v>0</v>
      </c>
      <c r="M26" s="39">
        <f t="shared" si="14"/>
        <v>727.93430266000007</v>
      </c>
      <c r="N26" s="39">
        <f t="shared" si="14"/>
        <v>0</v>
      </c>
      <c r="O26" s="39">
        <f t="shared" si="14"/>
        <v>88.874145540000001</v>
      </c>
      <c r="P26" s="39">
        <f t="shared" si="14"/>
        <v>0</v>
      </c>
      <c r="Q26" s="39">
        <f t="shared" si="14"/>
        <v>0</v>
      </c>
      <c r="R26" s="39">
        <f t="shared" si="14"/>
        <v>88.742319719999998</v>
      </c>
      <c r="S26" s="39">
        <f t="shared" si="14"/>
        <v>0.13182582000000001</v>
      </c>
      <c r="T26" s="39"/>
      <c r="U26" s="39">
        <f t="shared" si="14"/>
        <v>-639.0601571200001</v>
      </c>
      <c r="V26" s="40">
        <f>U26/J26</f>
        <v>-0.87790911183160592</v>
      </c>
      <c r="W26" s="39">
        <f t="shared" si="14"/>
        <v>0</v>
      </c>
      <c r="X26" s="40">
        <f t="shared" si="6"/>
        <v>0</v>
      </c>
      <c r="Y26" s="39">
        <f t="shared" si="14"/>
        <v>0</v>
      </c>
      <c r="Z26" s="40">
        <f t="shared" si="7"/>
        <v>0</v>
      </c>
      <c r="AA26" s="39">
        <f t="shared" si="14"/>
        <v>-639.19198294000012</v>
      </c>
      <c r="AB26" s="40">
        <f t="shared" si="8"/>
        <v>-0.87809020759741652</v>
      </c>
      <c r="AC26" s="39">
        <f t="shared" si="14"/>
        <v>0.13182582000000001</v>
      </c>
      <c r="AD26" s="40">
        <f t="shared" si="9"/>
        <v>0</v>
      </c>
      <c r="AE26" s="39" t="s">
        <v>38</v>
      </c>
    </row>
    <row r="27" spans="1:31" x14ac:dyDescent="0.25">
      <c r="A27" s="43"/>
      <c r="B27" s="43"/>
      <c r="C27" s="43"/>
      <c r="D27" s="43"/>
      <c r="E27" s="43"/>
      <c r="F27" s="43"/>
      <c r="G27" s="44" t="str">
        <f>'[2]10квФ'!G27</f>
        <v>1</v>
      </c>
      <c r="H27" s="45" t="s">
        <v>47</v>
      </c>
      <c r="I27" s="46" t="s">
        <v>37</v>
      </c>
      <c r="J27" s="29">
        <f t="shared" ref="J27:S27" si="15">SUM(J28,J201,J432,J439,J463,J470)</f>
        <v>4986.573907</v>
      </c>
      <c r="K27" s="29">
        <f t="shared" si="15"/>
        <v>0</v>
      </c>
      <c r="L27" s="29">
        <f t="shared" si="15"/>
        <v>0</v>
      </c>
      <c r="M27" s="29">
        <f t="shared" si="15"/>
        <v>3437.6498781900004</v>
      </c>
      <c r="N27" s="29">
        <f t="shared" si="15"/>
        <v>1548.9240288100002</v>
      </c>
      <c r="O27" s="29">
        <f t="shared" si="15"/>
        <v>1631.2036020300002</v>
      </c>
      <c r="P27" s="29">
        <f t="shared" si="15"/>
        <v>0</v>
      </c>
      <c r="Q27" s="29">
        <f t="shared" si="15"/>
        <v>0</v>
      </c>
      <c r="R27" s="29">
        <f t="shared" si="15"/>
        <v>902.44017681999992</v>
      </c>
      <c r="S27" s="29">
        <f t="shared" si="15"/>
        <v>728.76342521000015</v>
      </c>
      <c r="T27" s="29"/>
      <c r="U27" s="29">
        <f>SUM(U28,U201,U432,U439,U463,U470)</f>
        <v>-3355.3703049700002</v>
      </c>
      <c r="V27" s="40">
        <f>IF($J27=0,0,U27/J27)</f>
        <v>-0.67288089328423151</v>
      </c>
      <c r="W27" s="29">
        <f t="shared" ref="W27:Y28" si="16">IF($J27="нд","нд",0)</f>
        <v>0</v>
      </c>
      <c r="X27" s="40">
        <f t="shared" si="6"/>
        <v>0</v>
      </c>
      <c r="Y27" s="29">
        <f t="shared" si="16"/>
        <v>0</v>
      </c>
      <c r="Z27" s="40">
        <f t="shared" si="7"/>
        <v>0</v>
      </c>
      <c r="AA27" s="29">
        <f>SUM(AA28,AA201,AA432,AA439,AA463,AA470)</f>
        <v>-2535.2097013700004</v>
      </c>
      <c r="AB27" s="40">
        <f t="shared" si="8"/>
        <v>-0.73748339452906853</v>
      </c>
      <c r="AC27" s="29">
        <f>SUM(AC28,AC201,AC432,AC439,AC463,AC470)</f>
        <v>-820.16060359999994</v>
      </c>
      <c r="AD27" s="40">
        <f>IF(N27=0,0,AC27/N27)</f>
        <v>-0.52950344132120475</v>
      </c>
      <c r="AE27" s="39" t="s">
        <v>38</v>
      </c>
    </row>
    <row r="28" spans="1:31" x14ac:dyDescent="0.25">
      <c r="G28" s="47" t="str">
        <f>'[2]10квФ'!G28</f>
        <v>1.1</v>
      </c>
      <c r="H28" s="47" t="s">
        <v>48</v>
      </c>
      <c r="I28" s="41" t="s">
        <v>37</v>
      </c>
      <c r="J28" s="39">
        <f t="shared" ref="J28:U28" si="17">SUM(J29,J165,J177,J188)</f>
        <v>2420.7828729500002</v>
      </c>
      <c r="K28" s="39">
        <f t="shared" si="17"/>
        <v>0</v>
      </c>
      <c r="L28" s="39">
        <f t="shared" si="17"/>
        <v>0</v>
      </c>
      <c r="M28" s="39">
        <f t="shared" si="17"/>
        <v>879.71708175000003</v>
      </c>
      <c r="N28" s="39">
        <f t="shared" si="17"/>
        <v>1541.0657912000001</v>
      </c>
      <c r="O28" s="39">
        <f t="shared" si="17"/>
        <v>1150.2314312800002</v>
      </c>
      <c r="P28" s="39">
        <f t="shared" si="17"/>
        <v>0</v>
      </c>
      <c r="Q28" s="39">
        <f t="shared" si="17"/>
        <v>0</v>
      </c>
      <c r="R28" s="39">
        <f t="shared" si="17"/>
        <v>448.19743051999995</v>
      </c>
      <c r="S28" s="39">
        <f t="shared" si="17"/>
        <v>702.03400076000014</v>
      </c>
      <c r="T28" s="39"/>
      <c r="U28" s="39">
        <f t="shared" si="17"/>
        <v>-1270.55144167</v>
      </c>
      <c r="V28" s="40">
        <f>IF($J28=0,0,U28/J28)</f>
        <v>-0.52485146679912198</v>
      </c>
      <c r="W28" s="39">
        <f t="shared" si="16"/>
        <v>0</v>
      </c>
      <c r="X28" s="40">
        <f t="shared" si="6"/>
        <v>0</v>
      </c>
      <c r="Y28" s="39">
        <f t="shared" si="16"/>
        <v>0</v>
      </c>
      <c r="Z28" s="40">
        <f t="shared" si="7"/>
        <v>0</v>
      </c>
      <c r="AA28" s="39">
        <f t="shared" ref="AA28" si="18">IF($J28="нд","нд",R28-M28)</f>
        <v>-431.51965123000008</v>
      </c>
      <c r="AB28" s="40">
        <f t="shared" si="8"/>
        <v>-0.49052094154132875</v>
      </c>
      <c r="AC28" s="39">
        <f t="shared" ref="AC28" si="19">IF($J28="нд","нд",S28-N28)</f>
        <v>-839.03179044000001</v>
      </c>
      <c r="AD28" s="40">
        <f>IF(N28=0,0,AC28/N28)</f>
        <v>-0.54444903989897864</v>
      </c>
      <c r="AE28" s="39" t="s">
        <v>38</v>
      </c>
    </row>
    <row r="29" spans="1:31" ht="47.25" x14ac:dyDescent="0.25">
      <c r="G29" s="48" t="str">
        <f>'[2]10квФ'!G29</f>
        <v>1.1.1</v>
      </c>
      <c r="H29" s="48" t="s">
        <v>49</v>
      </c>
      <c r="I29" s="41" t="s">
        <v>37</v>
      </c>
      <c r="J29" s="39">
        <f t="shared" ref="J29:AC29" si="20">SUM(J30,J33,J36,)</f>
        <v>2347.2272361600003</v>
      </c>
      <c r="K29" s="39">
        <f t="shared" si="20"/>
        <v>0</v>
      </c>
      <c r="L29" s="39">
        <f t="shared" si="20"/>
        <v>0</v>
      </c>
      <c r="M29" s="39">
        <f t="shared" si="20"/>
        <v>879.71708175000003</v>
      </c>
      <c r="N29" s="39">
        <f t="shared" si="20"/>
        <v>1467.51015441</v>
      </c>
      <c r="O29" s="39">
        <f t="shared" si="20"/>
        <v>1147.8457960400001</v>
      </c>
      <c r="P29" s="39">
        <f t="shared" si="20"/>
        <v>0</v>
      </c>
      <c r="Q29" s="39">
        <f t="shared" si="20"/>
        <v>0</v>
      </c>
      <c r="R29" s="39">
        <f t="shared" si="20"/>
        <v>445.81179527999996</v>
      </c>
      <c r="S29" s="39">
        <f t="shared" si="20"/>
        <v>702.03400076000014</v>
      </c>
      <c r="T29" s="39"/>
      <c r="U29" s="39">
        <f t="shared" si="20"/>
        <v>-1199.38144012</v>
      </c>
      <c r="V29" s="40">
        <f>U29/J29</f>
        <v>-0.51097798357271762</v>
      </c>
      <c r="W29" s="39">
        <f t="shared" si="20"/>
        <v>0</v>
      </c>
      <c r="X29" s="40">
        <f t="shared" si="6"/>
        <v>0</v>
      </c>
      <c r="Y29" s="39">
        <f t="shared" si="20"/>
        <v>0</v>
      </c>
      <c r="Z29" s="40">
        <f t="shared" si="20"/>
        <v>0</v>
      </c>
      <c r="AA29" s="39">
        <f t="shared" si="20"/>
        <v>-433.90528647000014</v>
      </c>
      <c r="AB29" s="40">
        <f>AA29/M29</f>
        <v>-0.49323276252274512</v>
      </c>
      <c r="AC29" s="39">
        <f t="shared" si="20"/>
        <v>-765.4761536499999</v>
      </c>
      <c r="AD29" s="40">
        <f>AC29/N29</f>
        <v>-0.52161557543549197</v>
      </c>
      <c r="AE29" s="39" t="s">
        <v>38</v>
      </c>
    </row>
    <row r="30" spans="1:31" ht="63" x14ac:dyDescent="0.25">
      <c r="A30" s="35" t="str">
        <f>'[2]10квФ'!A30</f>
        <v>16-0246</v>
      </c>
      <c r="B30" s="35" t="str">
        <f>'[2]10квФ'!B30</f>
        <v>есть</v>
      </c>
      <c r="C30" s="35" t="str">
        <f>'[2]10квФ'!C30</f>
        <v>план</v>
      </c>
      <c r="D30" s="49" t="str">
        <f>'[2]10квФ'!D30</f>
        <v>да</v>
      </c>
      <c r="E30" s="50" t="str">
        <f>'[2]10квФ'!E30</f>
        <v>да (б)</v>
      </c>
      <c r="F30" s="50"/>
      <c r="G30" s="51" t="str">
        <f>'[2]10квФ'!G30</f>
        <v>1.1.1.1</v>
      </c>
      <c r="H30" s="27" t="str">
        <f>'[2]10квФ'!H30</f>
        <v>Технологическое присоединение энергопринимающих устройств потребителей максимальной мощностью до 15 кВт включительно, всего</v>
      </c>
      <c r="I30" s="41" t="str">
        <f>'[2]10квФ'!I30</f>
        <v>Г</v>
      </c>
      <c r="J30" s="52">
        <f>IF(B30="есть",'[2]10квФ'!M30,"нд")</f>
        <v>1397.7828820700001</v>
      </c>
      <c r="K30" s="52">
        <v>0</v>
      </c>
      <c r="L30" s="52">
        <f>IF($B30="есть",[2]ист!L30,"нд")</f>
        <v>0</v>
      </c>
      <c r="M30" s="52">
        <f>IF($B30="есть",[2]ист!M30+[2]ист!N30,"нд")</f>
        <v>820.39338042000008</v>
      </c>
      <c r="N30" s="52">
        <f>IF($B30="есть",[2]ист!O30+[2]ист!P30+[2]ист!Q30,"нд")</f>
        <v>577.38950165000006</v>
      </c>
      <c r="O30" s="53">
        <f>ROUND('[2]10квФ'!N30,8)</f>
        <v>370.79943867999998</v>
      </c>
      <c r="P30" s="53">
        <f>[2]ист!W30</f>
        <v>0</v>
      </c>
      <c r="Q30" s="53">
        <f>[2]ист!X30</f>
        <v>0</v>
      </c>
      <c r="R30" s="53">
        <f>ROUND(([2]ист!Y30+[2]ист!Z30),8)</f>
        <v>339.91988726</v>
      </c>
      <c r="S30" s="53">
        <f>O30-R30</f>
        <v>30.879551419999984</v>
      </c>
      <c r="T30" s="54">
        <f>(O30-SUM(Q30:S30))*1000000</f>
        <v>0</v>
      </c>
      <c r="U30" s="53">
        <f>IF($J30="нд","нд",O30-J30)</f>
        <v>-1026.98344339</v>
      </c>
      <c r="V30" s="55">
        <f>IF($J30=0,0,U30/J30)</f>
        <v>-0.73472315090103479</v>
      </c>
      <c r="W30" s="53">
        <f>IF($J30="нд","нд",0)</f>
        <v>0</v>
      </c>
      <c r="X30" s="56">
        <f>IF($J30="нд","нд",0)</f>
        <v>0</v>
      </c>
      <c r="Y30" s="53">
        <f>Q30-L30</f>
        <v>0</v>
      </c>
      <c r="Z30" s="56">
        <f>IF(Y30=0,0,Y30/L30)</f>
        <v>0</v>
      </c>
      <c r="AA30" s="53">
        <f>IF($J30="нд","нд",R30-M30)</f>
        <v>-480.47349316000009</v>
      </c>
      <c r="AB30" s="57">
        <f>IF(M30=0,0,AA30/M30)</f>
        <v>-0.58566232325524359</v>
      </c>
      <c r="AC30" s="53">
        <f>IF($J30="нд","нд",S30-N30)</f>
        <v>-546.50995023000007</v>
      </c>
      <c r="AD30" s="55">
        <f>IF(N30=0,0,AC30/N30)</f>
        <v>-0.94651868222100366</v>
      </c>
      <c r="AE30" s="58" t="str">
        <f>'[2]10квФ'!Z30</f>
        <v xml:space="preserve"> Сокращение объема неисполненных в срок обязательств по договорам на технологическое присоединение к электрическим сетям АО " Россети Янтарь"  льготной категории заявителей.</v>
      </c>
    </row>
    <row r="31" spans="1:31" x14ac:dyDescent="0.25">
      <c r="A31" s="6">
        <v>0</v>
      </c>
      <c r="E31" s="50" t="str">
        <f>'[2]10квФ'!E31</f>
        <v>ТПиРб</v>
      </c>
      <c r="F31" s="50"/>
      <c r="G31" s="59">
        <f>'[2]10квФ'!G31</f>
        <v>0</v>
      </c>
      <c r="H31" s="60" t="str">
        <f>IF($D31="да",[2]Регл!H31,"-")</f>
        <v>-</v>
      </c>
      <c r="I31" s="60" t="str">
        <f>IF($D31="да",[2]Регл!I31,"-")</f>
        <v>-</v>
      </c>
      <c r="J31" s="39"/>
      <c r="K31" s="39"/>
      <c r="L31" s="39"/>
      <c r="M31" s="39"/>
      <c r="N31" s="39"/>
      <c r="O31" s="39"/>
      <c r="P31" s="39"/>
      <c r="Q31" s="39"/>
      <c r="R31" s="39"/>
      <c r="S31" s="39"/>
      <c r="T31" s="39"/>
      <c r="U31" s="39"/>
      <c r="V31" s="39"/>
      <c r="W31" s="39"/>
      <c r="X31" s="39"/>
      <c r="Y31" s="39"/>
      <c r="Z31" s="39"/>
      <c r="AA31" s="39"/>
      <c r="AB31" s="39"/>
      <c r="AC31" s="39"/>
      <c r="AD31" s="39"/>
      <c r="AE31" s="39"/>
    </row>
    <row r="32" spans="1:31" x14ac:dyDescent="0.25">
      <c r="A32" s="6">
        <v>0</v>
      </c>
      <c r="E32" s="50" t="str">
        <f>'[2]10квФ'!E32</f>
        <v>НСб</v>
      </c>
      <c r="F32" s="50"/>
      <c r="G32" s="59">
        <f>'[2]10квФ'!G32</f>
        <v>0</v>
      </c>
      <c r="H32" s="60" t="str">
        <f>IF($D32="да",[2]Регл!H32,"-")</f>
        <v>-</v>
      </c>
      <c r="I32" s="60" t="str">
        <f>IF($D32="да",[2]Регл!I32,"-")</f>
        <v>-</v>
      </c>
      <c r="J32" s="39"/>
      <c r="K32" s="39"/>
      <c r="L32" s="39"/>
      <c r="M32" s="39"/>
      <c r="N32" s="39"/>
      <c r="O32" s="39"/>
      <c r="P32" s="39"/>
      <c r="Q32" s="39"/>
      <c r="R32" s="39"/>
      <c r="S32" s="39"/>
      <c r="T32" s="39"/>
      <c r="U32" s="39"/>
      <c r="V32" s="39"/>
      <c r="W32" s="39"/>
      <c r="X32" s="39"/>
      <c r="Y32" s="39"/>
      <c r="Z32" s="39"/>
      <c r="AA32" s="39"/>
      <c r="AB32" s="39"/>
      <c r="AC32" s="39"/>
      <c r="AD32" s="39"/>
      <c r="AE32" s="39"/>
    </row>
    <row r="33" spans="1:31" ht="63" x14ac:dyDescent="0.25">
      <c r="A33" s="35" t="str">
        <f>'[2]10квФ'!A33</f>
        <v>16-0247</v>
      </c>
      <c r="B33" s="35" t="str">
        <f>'[2]10квФ'!B33</f>
        <v>есть</v>
      </c>
      <c r="C33" s="35" t="str">
        <f>'[2]10квФ'!C33</f>
        <v>план</v>
      </c>
      <c r="D33" s="49" t="str">
        <f>'[2]10квФ'!D33</f>
        <v>да</v>
      </c>
      <c r="E33" s="50" t="str">
        <f>'[2]10квФ'!E33</f>
        <v>да(в)</v>
      </c>
      <c r="F33" s="50"/>
      <c r="G33" s="51" t="str">
        <f>'[2]10квФ'!G33</f>
        <v>1.1.1.2</v>
      </c>
      <c r="H33" s="27" t="str">
        <f>'[2]10квФ'!H33</f>
        <v>Технологическое присоединение энергопринимающих устройств потребителей максимальной мощностью до 150 кВт включительно, всего</v>
      </c>
      <c r="I33" s="41" t="str">
        <f>'[2]10квФ'!I33</f>
        <v>Г</v>
      </c>
      <c r="J33" s="52">
        <f>IF(B33="есть",'[2]10квФ'!M33,"нд")</f>
        <v>255.98423765000001</v>
      </c>
      <c r="K33" s="52">
        <f>IF($B33="есть",[2]ист!K33,"нд")</f>
        <v>0</v>
      </c>
      <c r="L33" s="52">
        <f>IF($B33="есть",[2]ист!L33,"нд")</f>
        <v>0</v>
      </c>
      <c r="M33" s="52">
        <f>IF($B33="есть",[2]ист!M33+[2]ист!N33,"нд")</f>
        <v>59.323701329999992</v>
      </c>
      <c r="N33" s="52">
        <f>IF($B33="есть",[2]ист!O33+[2]ист!P33+[2]ист!Q33,"нд")</f>
        <v>196.66053632000001</v>
      </c>
      <c r="O33" s="53">
        <f>ROUND('[2]10квФ'!N33,8)</f>
        <v>272.83129022999998</v>
      </c>
      <c r="P33" s="53">
        <f>[2]ист!W33</f>
        <v>0</v>
      </c>
      <c r="Q33" s="53">
        <f>[2]ист!X33</f>
        <v>0</v>
      </c>
      <c r="R33" s="53">
        <f>ROUND(([2]ист!Y33+[2]ист!Z33),8)</f>
        <v>104.18411974999999</v>
      </c>
      <c r="S33" s="53">
        <f>O33-R33</f>
        <v>168.64717048</v>
      </c>
      <c r="T33" s="54">
        <f>(O33-SUM(Q33:S33))*1000000</f>
        <v>0</v>
      </c>
      <c r="U33" s="53">
        <f>IF($J33="нд","нд",O33-J33)</f>
        <v>16.847052579999968</v>
      </c>
      <c r="V33" s="55">
        <f>IF($J33=0,0,U33/J33)</f>
        <v>6.5812851348427417E-2</v>
      </c>
      <c r="W33" s="53">
        <f>IF($J33="нд","нд",0)</f>
        <v>0</v>
      </c>
      <c r="X33" s="56">
        <f>IF($J33="нд","нд",0)</f>
        <v>0</v>
      </c>
      <c r="Y33" s="53">
        <f>Q33-L33</f>
        <v>0</v>
      </c>
      <c r="Z33" s="56">
        <f>IF(Y33=0,0,Y33/L33)</f>
        <v>0</v>
      </c>
      <c r="AA33" s="53">
        <f>IF($J33="нд","нд",R33-M33)</f>
        <v>44.860418420000002</v>
      </c>
      <c r="AB33" s="55">
        <f>IF(M33=0,0,AA33/M33)</f>
        <v>0.75619722664395006</v>
      </c>
      <c r="AC33" s="53">
        <f>IF($J33="нд","нд",S33-N33)</f>
        <v>-28.013365840000006</v>
      </c>
      <c r="AD33" s="55">
        <f>IF(N33=0,0,AC33/N33)</f>
        <v>-0.14244528345238272</v>
      </c>
      <c r="AE33" s="58" t="str">
        <f>'[2]10квФ'!Z33</f>
        <v xml:space="preserve"> Сокращение объема неисполненных в срок обязательств по договорам на технологическое присоединение к электрическим сетям АО " Россети Янтарь"  льготной категории заявителей.</v>
      </c>
    </row>
    <row r="34" spans="1:31" x14ac:dyDescent="0.25">
      <c r="A34" s="6">
        <v>0</v>
      </c>
      <c r="E34" s="50" t="str">
        <f>'[2]10квФ'!E34</f>
        <v>ТПиРв</v>
      </c>
      <c r="F34" s="50"/>
      <c r="G34" s="59">
        <f>'[2]10квФ'!G34</f>
        <v>0</v>
      </c>
      <c r="H34" s="60" t="str">
        <f>IF($D34="да",[2]Регл!H34,"-")</f>
        <v>-</v>
      </c>
      <c r="I34" s="60" t="str">
        <f>IF($D34="да",[2]Регл!I34,"-")</f>
        <v>-</v>
      </c>
      <c r="J34" s="39"/>
      <c r="K34" s="39"/>
      <c r="L34" s="39"/>
      <c r="M34" s="39"/>
      <c r="N34" s="39"/>
      <c r="O34" s="39"/>
      <c r="P34" s="39"/>
      <c r="Q34" s="39"/>
      <c r="R34" s="39"/>
      <c r="S34" s="39"/>
      <c r="T34" s="39"/>
      <c r="U34" s="39"/>
      <c r="V34" s="39"/>
      <c r="W34" s="39"/>
      <c r="X34" s="39"/>
      <c r="Y34" s="39"/>
      <c r="Z34" s="39"/>
      <c r="AA34" s="39"/>
      <c r="AB34" s="39"/>
      <c r="AC34" s="39"/>
      <c r="AD34" s="39"/>
      <c r="AE34" s="39"/>
    </row>
    <row r="35" spans="1:31" x14ac:dyDescent="0.25">
      <c r="A35" s="6">
        <v>0</v>
      </c>
      <c r="E35" s="50" t="str">
        <f>'[2]10квФ'!E35</f>
        <v>НСв</v>
      </c>
      <c r="F35" s="50"/>
      <c r="G35" s="59">
        <f>'[2]10квФ'!G35</f>
        <v>0</v>
      </c>
      <c r="H35" s="60" t="str">
        <f>IF($D35="да",[2]Регл!H35,"-")</f>
        <v>-</v>
      </c>
      <c r="I35" s="60" t="str">
        <f>IF($D35="да",[2]Регл!I35,"-")</f>
        <v>-</v>
      </c>
      <c r="J35" s="39"/>
      <c r="K35" s="39"/>
      <c r="L35" s="39"/>
      <c r="M35" s="39"/>
      <c r="N35" s="39"/>
      <c r="O35" s="39"/>
      <c r="P35" s="39"/>
      <c r="Q35" s="39"/>
      <c r="R35" s="39"/>
      <c r="S35" s="39"/>
      <c r="T35" s="39"/>
      <c r="U35" s="39"/>
      <c r="V35" s="39"/>
      <c r="W35" s="39"/>
      <c r="X35" s="39"/>
      <c r="Y35" s="39"/>
      <c r="Z35" s="39"/>
      <c r="AA35" s="39"/>
      <c r="AB35" s="39"/>
      <c r="AC35" s="39"/>
      <c r="AD35" s="39"/>
      <c r="AE35" s="39"/>
    </row>
    <row r="36" spans="1:31" ht="47.25" x14ac:dyDescent="0.25">
      <c r="E36" s="50"/>
      <c r="F36" s="50"/>
      <c r="G36" s="59" t="str">
        <f>'[2]10квФ'!G36</f>
        <v>1.1.1.3</v>
      </c>
      <c r="H36" s="27" t="s">
        <v>50</v>
      </c>
      <c r="I36" s="61" t="s">
        <v>37</v>
      </c>
      <c r="J36" s="39">
        <f t="shared" ref="J36:S36" si="21">SUM(J37:J164)</f>
        <v>693.46011644000009</v>
      </c>
      <c r="K36" s="39">
        <f t="shared" si="21"/>
        <v>0</v>
      </c>
      <c r="L36" s="39">
        <f t="shared" si="21"/>
        <v>0</v>
      </c>
      <c r="M36" s="39">
        <f t="shared" si="21"/>
        <v>0</v>
      </c>
      <c r="N36" s="39">
        <f t="shared" si="21"/>
        <v>693.46011643999998</v>
      </c>
      <c r="O36" s="39">
        <f t="shared" si="21"/>
        <v>504.21506713000019</v>
      </c>
      <c r="P36" s="39">
        <f t="shared" si="21"/>
        <v>0</v>
      </c>
      <c r="Q36" s="39">
        <f t="shared" si="21"/>
        <v>0</v>
      </c>
      <c r="R36" s="39">
        <f t="shared" si="21"/>
        <v>1.70778827</v>
      </c>
      <c r="S36" s="39">
        <f t="shared" si="21"/>
        <v>502.50727886000016</v>
      </c>
      <c r="T36" s="39"/>
      <c r="U36" s="62">
        <f>O36-J36</f>
        <v>-189.2450493099999</v>
      </c>
      <c r="V36" s="40">
        <f>IF($J36=0,0,U36/J36)</f>
        <v>-0.27289968784581697</v>
      </c>
      <c r="W36" s="39">
        <f>IF($J36="нд","нд",0)</f>
        <v>0</v>
      </c>
      <c r="X36" s="40">
        <f>IF($J36="нд","нд",0)</f>
        <v>0</v>
      </c>
      <c r="Y36" s="39">
        <f>IF($J36="нд","нд",0)</f>
        <v>0</v>
      </c>
      <c r="Z36" s="40">
        <f>IF(Y36="нд","нд",0)</f>
        <v>0</v>
      </c>
      <c r="AA36" s="62">
        <f t="shared" ref="AA36" si="22">IF($J36="нд","нд",R36-M36)</f>
        <v>1.70778827</v>
      </c>
      <c r="AB36" s="42">
        <v>1</v>
      </c>
      <c r="AC36" s="39">
        <f t="shared" ref="AC36" si="23">IF($J36="нд","нд",S36-N36)</f>
        <v>-190.95283757999982</v>
      </c>
      <c r="AD36" s="40">
        <f>IF(N36=0,0,AC36/N36)</f>
        <v>-0.27536239367346743</v>
      </c>
      <c r="AE36" s="39" t="s">
        <v>38</v>
      </c>
    </row>
    <row r="37" spans="1:31" ht="157.5" x14ac:dyDescent="0.25">
      <c r="A37" s="63" t="str">
        <f>'[2]10квФ'!A37</f>
        <v>23-0620</v>
      </c>
      <c r="B37" s="63" t="str">
        <f>'[2]10квФ'!B37</f>
        <v>есть</v>
      </c>
      <c r="C37" s="63" t="str">
        <f>'[2]10квФ'!C37</f>
        <v>план</v>
      </c>
      <c r="D37" s="64" t="str">
        <f>'[2]10квФ'!D37</f>
        <v>да</v>
      </c>
      <c r="E37" s="65" t="str">
        <f>'[2]10квФ'!E37</f>
        <v>А.</v>
      </c>
      <c r="F37" s="50"/>
      <c r="G37" s="59" t="str">
        <f>'[2]10квФ'!G37</f>
        <v>1.1.1.3</v>
      </c>
      <c r="H37" s="66" t="str">
        <f>'[2]10квФ'!H37</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I37" s="60" t="str">
        <f>'[2]10квФ'!I37</f>
        <v>N_23-0620</v>
      </c>
      <c r="J37" s="52">
        <f>IF(B37="есть",'[2]10квФ'!M37,"нд")</f>
        <v>0</v>
      </c>
      <c r="K37" s="52">
        <f>IF($B37="есть",[2]ист!K37,"нд")</f>
        <v>0</v>
      </c>
      <c r="L37" s="52">
        <f>IF($B37="есть",[2]ист!L37,"нд")</f>
        <v>0</v>
      </c>
      <c r="M37" s="52">
        <f>IF($B37="есть",[2]ист!M37,"нд")</f>
        <v>0</v>
      </c>
      <c r="N37" s="52">
        <f>IF($B37="есть",[2]ист!O37+[2]ист!P37+[2]ист!Q37,"нд")</f>
        <v>0</v>
      </c>
      <c r="O37" s="53">
        <f>ROUND('[2]10квФ'!N37,8)</f>
        <v>71.849999999999994</v>
      </c>
      <c r="P37" s="53">
        <f>[2]ист!W37</f>
        <v>0</v>
      </c>
      <c r="Q37" s="53">
        <f>[2]ист!X37</f>
        <v>0</v>
      </c>
      <c r="R37" s="53">
        <f>ROUND(([2]ист!Y37+[2]ист!Z37),8)</f>
        <v>0</v>
      </c>
      <c r="S37" s="53">
        <f>O37-R37</f>
        <v>71.849999999999994</v>
      </c>
      <c r="T37" s="54">
        <f t="shared" ref="T37:T50" si="24">(O37-SUM(Q37:S37))*1000000</f>
        <v>0</v>
      </c>
      <c r="U37" s="53">
        <f>IF($J37="нд","нд",O37-J37)</f>
        <v>71.849999999999994</v>
      </c>
      <c r="V37" s="55">
        <f>IF($J37=0,0,U37/J37)</f>
        <v>0</v>
      </c>
      <c r="W37" s="53">
        <f>IF($J37="нд","нд",0)</f>
        <v>0</v>
      </c>
      <c r="X37" s="56">
        <f>IF($J37="нд","нд",0)</f>
        <v>0</v>
      </c>
      <c r="Y37" s="53">
        <f>Q37-L37</f>
        <v>0</v>
      </c>
      <c r="Z37" s="56">
        <f>IF(Y37=0,0,Y37/L37)</f>
        <v>0</v>
      </c>
      <c r="AA37" s="53">
        <f>IF($J37="нд","нд",R37-M37)</f>
        <v>0</v>
      </c>
      <c r="AB37" s="55">
        <f>IF(M37=0,0,AA37/M37)</f>
        <v>0</v>
      </c>
      <c r="AC37" s="53">
        <f>IF($J37="нд","нд",S37-N37)</f>
        <v>71.849999999999994</v>
      </c>
      <c r="AD37" s="55">
        <f>IF(N37=0,0,AC37/N37)</f>
        <v>0</v>
      </c>
      <c r="AE37" s="58" t="str">
        <f>'[2]10квФ'!Z37</f>
        <v>Оплата кредиторской задолженности за выполненные СМР в 2024 году.</v>
      </c>
    </row>
    <row r="38" spans="1:31" x14ac:dyDescent="0.25">
      <c r="A38" s="63">
        <f>'[2]10квФ'!A38</f>
        <v>0</v>
      </c>
      <c r="B38" s="63">
        <f>'[2]10квФ'!B38</f>
        <v>0</v>
      </c>
      <c r="C38" s="63">
        <f>'[2]10квФ'!C38</f>
        <v>0</v>
      </c>
      <c r="D38" s="64">
        <f>'[2]10квФ'!D38</f>
        <v>0</v>
      </c>
      <c r="E38" s="65">
        <f>'[2]10квФ'!E38</f>
        <v>0</v>
      </c>
      <c r="F38" s="50"/>
      <c r="G38" s="59" t="str">
        <f>'[2]10квФ'!G38</f>
        <v>-</v>
      </c>
      <c r="H38" s="60" t="str">
        <f>'[2]10квФ'!H38</f>
        <v>-</v>
      </c>
      <c r="I38" s="60" t="str">
        <f>'[2]10квФ'!I38</f>
        <v>-</v>
      </c>
      <c r="J38" s="52"/>
      <c r="K38" s="52"/>
      <c r="L38" s="52"/>
      <c r="M38" s="52"/>
      <c r="N38" s="52"/>
      <c r="O38" s="53"/>
      <c r="P38" s="53"/>
      <c r="Q38" s="53"/>
      <c r="R38" s="53"/>
      <c r="S38" s="53"/>
      <c r="T38" s="54"/>
      <c r="U38" s="53"/>
      <c r="V38" s="55"/>
      <c r="W38" s="53"/>
      <c r="X38" s="56"/>
      <c r="Y38" s="53"/>
      <c r="Z38" s="56"/>
      <c r="AA38" s="53"/>
      <c r="AB38" s="55"/>
      <c r="AC38" s="53"/>
      <c r="AD38" s="55"/>
      <c r="AE38" s="58">
        <f>'[2]10квФ'!Z38</f>
        <v>0</v>
      </c>
    </row>
    <row r="39" spans="1:31" x14ac:dyDescent="0.25">
      <c r="A39" s="35" t="str">
        <f>'[2]10квФ'!A39</f>
        <v>22-1455</v>
      </c>
      <c r="B39" s="35">
        <f>'[2]10квФ'!B39</f>
        <v>0</v>
      </c>
      <c r="C39" s="35" t="str">
        <f>'[2]10квФ'!C39</f>
        <v>внеплан</v>
      </c>
      <c r="D39" s="64" t="str">
        <f>'[2]10квФ'!D39</f>
        <v>-</v>
      </c>
      <c r="E39" s="50" t="str">
        <f>'[2]10квФ'!E39</f>
        <v>А.</v>
      </c>
      <c r="F39" s="50"/>
      <c r="G39" s="59" t="str">
        <f>'[2]10квФ'!G39</f>
        <v>-</v>
      </c>
      <c r="H39" s="60" t="str">
        <f>'[2]10квФ'!H39</f>
        <v>-</v>
      </c>
      <c r="I39" s="60" t="str">
        <f>'[2]10квФ'!I39</f>
        <v>-</v>
      </c>
      <c r="J39" s="52"/>
      <c r="K39" s="52"/>
      <c r="L39" s="52"/>
      <c r="M39" s="52"/>
      <c r="N39" s="52"/>
      <c r="O39" s="53"/>
      <c r="P39" s="53"/>
      <c r="Q39" s="53"/>
      <c r="R39" s="53"/>
      <c r="S39" s="53"/>
      <c r="T39" s="54"/>
      <c r="U39" s="53"/>
      <c r="V39" s="55"/>
      <c r="W39" s="53"/>
      <c r="X39" s="56"/>
      <c r="Y39" s="53"/>
      <c r="Z39" s="56"/>
      <c r="AA39" s="53"/>
      <c r="AB39" s="55"/>
      <c r="AC39" s="53"/>
      <c r="AD39" s="55"/>
      <c r="AE39" s="58"/>
    </row>
    <row r="40" spans="1:31" ht="78.75" x14ac:dyDescent="0.25">
      <c r="A40" s="63" t="str">
        <f>'[2]10квФ'!A40</f>
        <v>24-0009</v>
      </c>
      <c r="B40" s="63" t="str">
        <f>'[2]10квФ'!B40</f>
        <v>корр</v>
      </c>
      <c r="C40" s="63" t="str">
        <f>'[2]10квФ'!C40</f>
        <v>внеплан</v>
      </c>
      <c r="D40" s="64" t="str">
        <f>'[2]10квФ'!D40</f>
        <v>да</v>
      </c>
      <c r="E40" s="65" t="str">
        <f>'[2]10квФ'!E40</f>
        <v>А.</v>
      </c>
      <c r="F40" s="50"/>
      <c r="G40" s="59" t="str">
        <f>'[2]10квФ'!G40</f>
        <v>1.1.1.3</v>
      </c>
      <c r="H40" s="60" t="str">
        <f>'[2]10квФ'!H40</f>
        <v>Строительство ТП 15/0,4 кВ, ЛЭП 15 кВ от КЛ 15 кВ (проектируемой по ТЗ № Z/027980/2023-24), организация системы учета электроэнергии в национальном парке "Куршская коса" Зеленоградского района</v>
      </c>
      <c r="I40" s="60" t="str">
        <f>'[2]10квФ'!I40</f>
        <v>O_24-0009</v>
      </c>
      <c r="J40" s="52" t="str">
        <f>IF(B40="есть",'[2]10квФ'!M40,"нд")</f>
        <v>нд</v>
      </c>
      <c r="K40" s="52" t="str">
        <f>IF($B40="есть",[2]ист!K40,"нд")</f>
        <v>нд</v>
      </c>
      <c r="L40" s="52" t="str">
        <f>IF($B40="есть",[2]ист!L40,"нд")</f>
        <v>нд</v>
      </c>
      <c r="M40" s="52" t="str">
        <f>IF($B40="есть",[2]ист!M40,"нд")</f>
        <v>нд</v>
      </c>
      <c r="N40" s="52" t="str">
        <f>IF($B40="есть",[2]ист!O40+[2]ист!P40+[2]ист!Q40,"нд")</f>
        <v>нд</v>
      </c>
      <c r="O40" s="53">
        <f>ROUND('[2]10квФ'!N40,8)</f>
        <v>0</v>
      </c>
      <c r="P40" s="53">
        <f>[2]ист!W40</f>
        <v>0</v>
      </c>
      <c r="Q40" s="53">
        <f>[2]ист!X40</f>
        <v>0</v>
      </c>
      <c r="R40" s="53">
        <f>ROUND(([2]ист!Y40+[2]ист!Z40),8)</f>
        <v>0</v>
      </c>
      <c r="S40" s="53">
        <f>O40-R40</f>
        <v>0</v>
      </c>
      <c r="T40" s="54">
        <f t="shared" ref="T40" si="25">(O40-SUM(Q40:S40))*1000000</f>
        <v>0</v>
      </c>
      <c r="U40" s="53" t="str">
        <f t="shared" ref="U40" si="26">IF($J40="нд","нд",O40-J40)</f>
        <v>нд</v>
      </c>
      <c r="V40" s="55" t="str">
        <f t="shared" ref="V40" si="27">IF($J40="нд", "нд",U40/J40)</f>
        <v>нд</v>
      </c>
      <c r="W40" s="53" t="str">
        <f t="shared" ref="W40:Y42" si="28">IF($J40="нд","нд",0)</f>
        <v>нд</v>
      </c>
      <c r="X40" s="56" t="str">
        <f t="shared" si="28"/>
        <v>нд</v>
      </c>
      <c r="Y40" s="53" t="str">
        <f t="shared" si="28"/>
        <v>нд</v>
      </c>
      <c r="Z40" s="56" t="str">
        <f t="shared" ref="Z40" si="29">IF(Y40="нд","нд",0)</f>
        <v>нд</v>
      </c>
      <c r="AA40" s="53" t="str">
        <f t="shared" ref="AA40" si="30">IF($J40="нд","нд",R40-M40)</f>
        <v>нд</v>
      </c>
      <c r="AB40" s="55" t="str">
        <f t="shared" ref="AB40" si="31">IF(M40="нд","нд",AA40/M40)</f>
        <v>нд</v>
      </c>
      <c r="AC40" s="53" t="str">
        <f t="shared" ref="AC40" si="32">IF($J40="нд","нд",S40-N40)</f>
        <v>нд</v>
      </c>
      <c r="AD40" s="55" t="str">
        <f t="shared" ref="AD40" si="33">IF(N40="нд","нд",AC40/N40)</f>
        <v>нд</v>
      </c>
      <c r="AE40" s="58" t="str">
        <f>'[2]10квФ'!Z40</f>
        <v>Выполнение обязательств  по договору ТП №4899/06/23 от 23.10.2023. Объект туристической отрасли (гостиница, база отдыха, гостевой дом, прочее).</v>
      </c>
    </row>
    <row r="41" spans="1:31" ht="63" x14ac:dyDescent="0.25">
      <c r="A41" s="63" t="str">
        <f>'[2]10квФ'!A41</f>
        <v>23-1275</v>
      </c>
      <c r="B41" s="63" t="str">
        <f>'[2]10квФ'!B41</f>
        <v>есть</v>
      </c>
      <c r="C41" s="63" t="str">
        <f>'[2]10квФ'!C41</f>
        <v>план</v>
      </c>
      <c r="D41" s="64" t="str">
        <f>'[2]10квФ'!D41</f>
        <v>да</v>
      </c>
      <c r="E41" s="65" t="str">
        <f>'[2]10квФ'!E41</f>
        <v>А.</v>
      </c>
      <c r="F41" s="50"/>
      <c r="G41" s="59" t="str">
        <f>'[2]10квФ'!G41</f>
        <v>1.1.1.3</v>
      </c>
      <c r="H41" s="60" t="str">
        <f>'[2]10квФ'!H41</f>
        <v>Строительство РП 15 кВ, 2-х ЛЭП 15 кВ, дооборудование ПС 110 кВ Индустриальная (инв.№ 5326379), организация систем учета электроэнергии в Черняховском р-оне</v>
      </c>
      <c r="I41" s="60" t="str">
        <f>'[2]10квФ'!I41</f>
        <v>O_23-1275</v>
      </c>
      <c r="J41" s="52">
        <f>IF(B41="есть",'[2]10квФ'!M41,"нд")</f>
        <v>2.4</v>
      </c>
      <c r="K41" s="52">
        <f>IF($B41="есть",[2]ист!K41,"нд")</f>
        <v>0</v>
      </c>
      <c r="L41" s="52">
        <f>IF($B41="есть",[2]ист!L41,"нд")</f>
        <v>0</v>
      </c>
      <c r="M41" s="52">
        <f>IF($B41="есть",[2]ист!M41,"нд")</f>
        <v>0</v>
      </c>
      <c r="N41" s="52">
        <f>IF($B41="есть",[2]ист!O41+[2]ист!P41+[2]ист!Q41,"нд")</f>
        <v>2.4</v>
      </c>
      <c r="O41" s="53">
        <f>ROUND('[2]10квФ'!N41,8)</f>
        <v>91.487016569999994</v>
      </c>
      <c r="P41" s="53">
        <f>[2]ист!W41</f>
        <v>0</v>
      </c>
      <c r="Q41" s="53">
        <f>[2]ист!X41</f>
        <v>0</v>
      </c>
      <c r="R41" s="53">
        <f>ROUND(([2]ист!Y41+[2]ист!Z41),8)</f>
        <v>0</v>
      </c>
      <c r="S41" s="53">
        <f t="shared" ref="S41:S42" si="34">O41-R41</f>
        <v>91.487016569999994</v>
      </c>
      <c r="T41" s="54">
        <f t="shared" si="24"/>
        <v>0</v>
      </c>
      <c r="U41" s="53">
        <f>IF($J41="нд","нд",O41-J41)</f>
        <v>89.087016569999989</v>
      </c>
      <c r="V41" s="55">
        <f>IF($J41=0,0,U41/J41)</f>
        <v>37.119590237499999</v>
      </c>
      <c r="W41" s="53">
        <f>IF($J41="нд","нд",0)</f>
        <v>0</v>
      </c>
      <c r="X41" s="56">
        <f>IF($J41="нд","нд",0)</f>
        <v>0</v>
      </c>
      <c r="Y41" s="53">
        <f>Q41-L41</f>
        <v>0</v>
      </c>
      <c r="Z41" s="56">
        <f>IF(Y41=0,0,Y41/L41)</f>
        <v>0</v>
      </c>
      <c r="AA41" s="53">
        <f>IF($J41="нд","нд",R41-M41)</f>
        <v>0</v>
      </c>
      <c r="AB41" s="55">
        <f>IF(M41=0,0,AA41/M41)</f>
        <v>0</v>
      </c>
      <c r="AC41" s="53">
        <f>IF($J41="нд","нд",S41-N41)</f>
        <v>89.087016569999989</v>
      </c>
      <c r="AD41" s="55">
        <f>IF(N41=0,0,AC41/N41)</f>
        <v>37.119590237499999</v>
      </c>
      <c r="AE41" s="58" t="str">
        <f>'[2]10квФ'!Z41</f>
        <v>Оплата кредиторской задолженности из-за поздней сдачи подрядчиком актов выполненных работ в 2024 году.</v>
      </c>
    </row>
    <row r="42" spans="1:31" ht="78.75" x14ac:dyDescent="0.25">
      <c r="A42" s="63" t="str">
        <f>'[2]10квФ'!A42</f>
        <v>23-1151</v>
      </c>
      <c r="B42" s="63" t="str">
        <f>'[2]10квФ'!B42</f>
        <v>корр</v>
      </c>
      <c r="C42" s="63" t="str">
        <f>'[2]10квФ'!C42</f>
        <v>внеплан</v>
      </c>
      <c r="D42" s="64" t="str">
        <f>'[2]10квФ'!D42</f>
        <v>да</v>
      </c>
      <c r="E42" s="65" t="str">
        <f>'[2]10квФ'!E42</f>
        <v>А.</v>
      </c>
      <c r="F42" s="50"/>
      <c r="G42" s="59" t="str">
        <f>'[2]10квФ'!G42</f>
        <v>1.1.1.3</v>
      </c>
      <c r="H42" s="60" t="str">
        <f>'[2]10квФ'!H42</f>
        <v>Строительство ТП 15/0,4 кВ, ЛЭП 15 кВ от ВЛ 15 кВ № 15-022 (инв. № 5114658), ЛЭП 15 кВ от ЗРУ 15 кВ ПС 110 кВ О-47 Борисово, организация системы учета электроэнергии в п. Луговое Гурьевского района</v>
      </c>
      <c r="I42" s="60" t="str">
        <f>'[2]10квФ'!I42</f>
        <v>P_23-1151</v>
      </c>
      <c r="J42" s="52" t="str">
        <f>IF(B42="есть",'[2]10квФ'!M42,"нд")</f>
        <v>нд</v>
      </c>
      <c r="K42" s="52" t="str">
        <f>IF($B42="есть",[2]ист!K42,"нд")</f>
        <v>нд</v>
      </c>
      <c r="L42" s="52" t="str">
        <f>IF($B42="есть",[2]ист!L42,"нд")</f>
        <v>нд</v>
      </c>
      <c r="M42" s="52" t="str">
        <f>IF($B42="есть",[2]ист!M42,"нд")</f>
        <v>нд</v>
      </c>
      <c r="N42" s="52" t="str">
        <f>IF($B42="есть",[2]ист!O42+[2]ист!P42+[2]ист!Q42,"нд")</f>
        <v>нд</v>
      </c>
      <c r="O42" s="53">
        <f>ROUND('[2]10квФ'!N42,8)</f>
        <v>3.5</v>
      </c>
      <c r="P42" s="53">
        <f>[2]ист!W42</f>
        <v>0</v>
      </c>
      <c r="Q42" s="53">
        <f>[2]ист!X42</f>
        <v>0</v>
      </c>
      <c r="R42" s="53">
        <f>ROUND(([2]ист!Y42+[2]ист!Z42),8)</f>
        <v>0</v>
      </c>
      <c r="S42" s="53">
        <f t="shared" si="34"/>
        <v>3.5</v>
      </c>
      <c r="T42" s="54">
        <f t="shared" si="24"/>
        <v>0</v>
      </c>
      <c r="U42" s="53" t="str">
        <f t="shared" ref="U42" si="35">IF($J42="нд","нд",O42-J42)</f>
        <v>нд</v>
      </c>
      <c r="V42" s="55" t="str">
        <f t="shared" ref="V42" si="36">IF($J42="нд", "нд",U42/J42)</f>
        <v>нд</v>
      </c>
      <c r="W42" s="53" t="str">
        <f t="shared" si="28"/>
        <v>нд</v>
      </c>
      <c r="X42" s="56" t="str">
        <f t="shared" si="28"/>
        <v>нд</v>
      </c>
      <c r="Y42" s="53" t="str">
        <f t="shared" si="28"/>
        <v>нд</v>
      </c>
      <c r="Z42" s="56" t="str">
        <f t="shared" ref="Z42" si="37">IF(Y42="нд","нд",0)</f>
        <v>нд</v>
      </c>
      <c r="AA42" s="53" t="str">
        <f t="shared" ref="AA42" si="38">IF($J42="нд","нд",R42-M42)</f>
        <v>нд</v>
      </c>
      <c r="AB42" s="55" t="str">
        <f t="shared" ref="AB42" si="39">IF(M42="нд","нд",AA42/M42)</f>
        <v>нд</v>
      </c>
      <c r="AC42" s="53" t="str">
        <f t="shared" ref="AC42" si="40">IF($J42="нд","нд",S42-N42)</f>
        <v>нд</v>
      </c>
      <c r="AD42" s="55" t="str">
        <f t="shared" ref="AD42" si="41">IF(N42="нд","нд",AC42/N42)</f>
        <v>нд</v>
      </c>
      <c r="AE42" s="58" t="str">
        <f>'[2]10квФ'!Z42</f>
        <v>Выполнение обязательств  по договору ТП от 17.04.2023 № 2207/03/23</v>
      </c>
    </row>
    <row r="43" spans="1:31" x14ac:dyDescent="0.25">
      <c r="A43" s="63" t="str">
        <f>'[2]10квФ'!A43</f>
        <v>22-0825</v>
      </c>
      <c r="B43" s="63" t="str">
        <f>'[2]10квФ'!B43</f>
        <v>есть</v>
      </c>
      <c r="C43" s="63" t="str">
        <f>'[2]10квФ'!C43</f>
        <v>план 2024</v>
      </c>
      <c r="D43" s="64" t="str">
        <f>'[2]10квФ'!D43</f>
        <v>-</v>
      </c>
      <c r="E43" s="65" t="str">
        <f>'[2]10квФ'!E43</f>
        <v>А.</v>
      </c>
      <c r="F43" s="50"/>
      <c r="G43" s="59" t="str">
        <f>'[2]10квФ'!G43</f>
        <v>-</v>
      </c>
      <c r="H43" s="60" t="str">
        <f>'[2]10квФ'!H43</f>
        <v>-</v>
      </c>
      <c r="I43" s="60" t="str">
        <f>'[2]10квФ'!I43</f>
        <v>-</v>
      </c>
      <c r="J43" s="52"/>
      <c r="K43" s="52"/>
      <c r="L43" s="52"/>
      <c r="M43" s="52"/>
      <c r="N43" s="52"/>
      <c r="O43" s="53"/>
      <c r="P43" s="53"/>
      <c r="Q43" s="53"/>
      <c r="R43" s="53"/>
      <c r="S43" s="53"/>
      <c r="T43" s="54"/>
      <c r="U43" s="53"/>
      <c r="V43" s="55"/>
      <c r="W43" s="53"/>
      <c r="X43" s="56"/>
      <c r="Y43" s="53"/>
      <c r="Z43" s="56"/>
      <c r="AA43" s="53"/>
      <c r="AB43" s="55"/>
      <c r="AC43" s="53"/>
      <c r="AD43" s="55"/>
      <c r="AE43" s="58"/>
    </row>
    <row r="44" spans="1:31" x14ac:dyDescent="0.25">
      <c r="A44" s="63">
        <f>'[2]10квФ'!A44</f>
        <v>0</v>
      </c>
      <c r="B44" s="63">
        <f>'[2]10квФ'!B44</f>
        <v>0</v>
      </c>
      <c r="C44" s="63">
        <f>'[2]10квФ'!C44</f>
        <v>0</v>
      </c>
      <c r="D44" s="64">
        <f>'[2]10квФ'!D44</f>
        <v>0</v>
      </c>
      <c r="E44" s="65">
        <f>'[2]10квФ'!E44</f>
        <v>0</v>
      </c>
      <c r="F44" s="50"/>
      <c r="G44" s="59" t="str">
        <f>'[2]10квФ'!G44</f>
        <v>-</v>
      </c>
      <c r="H44" s="60" t="str">
        <f>'[2]10квФ'!H44</f>
        <v>-</v>
      </c>
      <c r="I44" s="60" t="str">
        <f>'[2]10квФ'!I44</f>
        <v>-</v>
      </c>
      <c r="J44" s="52"/>
      <c r="K44" s="52"/>
      <c r="L44" s="52"/>
      <c r="M44" s="52"/>
      <c r="N44" s="52"/>
      <c r="O44" s="53"/>
      <c r="P44" s="53"/>
      <c r="Q44" s="53"/>
      <c r="R44" s="53"/>
      <c r="S44" s="53"/>
      <c r="T44" s="54"/>
      <c r="U44" s="53"/>
      <c r="V44" s="55"/>
      <c r="W44" s="53"/>
      <c r="X44" s="56"/>
      <c r="Y44" s="53"/>
      <c r="Z44" s="56"/>
      <c r="AA44" s="53"/>
      <c r="AB44" s="55"/>
      <c r="AC44" s="53"/>
      <c r="AD44" s="55"/>
      <c r="AE44" s="58"/>
    </row>
    <row r="45" spans="1:31" x14ac:dyDescent="0.25">
      <c r="A45" s="63">
        <f>'[2]10квФ'!A45</f>
        <v>0</v>
      </c>
      <c r="B45" s="63">
        <f>'[2]10квФ'!B45</f>
        <v>0</v>
      </c>
      <c r="C45" s="63">
        <f>'[2]10квФ'!C45</f>
        <v>0</v>
      </c>
      <c r="D45" s="64">
        <f>'[2]10квФ'!D45</f>
        <v>0</v>
      </c>
      <c r="E45" s="65">
        <f>'[2]10квФ'!E45</f>
        <v>0</v>
      </c>
      <c r="F45" s="50"/>
      <c r="G45" s="59" t="str">
        <f>'[2]10квФ'!G45</f>
        <v>-</v>
      </c>
      <c r="H45" s="60" t="str">
        <f>'[2]10квФ'!H45</f>
        <v>-</v>
      </c>
      <c r="I45" s="60" t="str">
        <f>'[2]10квФ'!I45</f>
        <v>-</v>
      </c>
      <c r="J45" s="52"/>
      <c r="K45" s="52"/>
      <c r="L45" s="52"/>
      <c r="M45" s="52"/>
      <c r="N45" s="52"/>
      <c r="O45" s="53"/>
      <c r="P45" s="53"/>
      <c r="Q45" s="53"/>
      <c r="R45" s="53"/>
      <c r="S45" s="53"/>
      <c r="T45" s="54"/>
      <c r="U45" s="53"/>
      <c r="V45" s="55"/>
      <c r="W45" s="53"/>
      <c r="X45" s="56"/>
      <c r="Y45" s="53"/>
      <c r="Z45" s="56"/>
      <c r="AA45" s="53"/>
      <c r="AB45" s="55"/>
      <c r="AC45" s="53"/>
      <c r="AD45" s="55"/>
      <c r="AE45" s="58"/>
    </row>
    <row r="46" spans="1:31" x14ac:dyDescent="0.25">
      <c r="A46" s="63" t="str">
        <f>'[2]10квФ'!A46</f>
        <v>23-0342</v>
      </c>
      <c r="B46" s="63">
        <f>'[2]10квФ'!B46</f>
        <v>0</v>
      </c>
      <c r="C46" s="63" t="str">
        <f>'[2]10квФ'!C46</f>
        <v>внеплан</v>
      </c>
      <c r="D46" s="64" t="str">
        <f>'[2]10квФ'!D46</f>
        <v>-</v>
      </c>
      <c r="E46" s="65" t="str">
        <f>'[2]10квФ'!E46</f>
        <v>а</v>
      </c>
      <c r="F46" s="50"/>
      <c r="G46" s="59" t="str">
        <f>'[2]10квФ'!G46</f>
        <v>-</v>
      </c>
      <c r="H46" s="60" t="str">
        <f>'[2]10квФ'!H46</f>
        <v>-</v>
      </c>
      <c r="I46" s="60" t="str">
        <f>'[2]10квФ'!I46</f>
        <v>-</v>
      </c>
      <c r="J46" s="52"/>
      <c r="K46" s="52"/>
      <c r="L46" s="52"/>
      <c r="M46" s="52"/>
      <c r="N46" s="52"/>
      <c r="O46" s="53"/>
      <c r="P46" s="53"/>
      <c r="Q46" s="53"/>
      <c r="R46" s="53"/>
      <c r="S46" s="53"/>
      <c r="T46" s="54"/>
      <c r="U46" s="53"/>
      <c r="V46" s="55"/>
      <c r="W46" s="53"/>
      <c r="X46" s="56"/>
      <c r="Y46" s="53"/>
      <c r="Z46" s="56"/>
      <c r="AA46" s="53"/>
      <c r="AB46" s="55"/>
      <c r="AC46" s="53"/>
      <c r="AD46" s="55"/>
      <c r="AE46" s="58"/>
    </row>
    <row r="47" spans="1:31" x14ac:dyDescent="0.25">
      <c r="A47" s="63">
        <f>'[2]10квФ'!A47</f>
        <v>0</v>
      </c>
      <c r="B47" s="63">
        <f>'[2]10квФ'!B47</f>
        <v>0</v>
      </c>
      <c r="C47" s="63">
        <f>'[2]10квФ'!C47</f>
        <v>0</v>
      </c>
      <c r="D47" s="64">
        <f>'[2]10квФ'!D47</f>
        <v>0</v>
      </c>
      <c r="E47" s="65">
        <f>'[2]10квФ'!E47</f>
        <v>0</v>
      </c>
      <c r="F47" s="50"/>
      <c r="G47" s="59" t="str">
        <f>'[2]10квФ'!G47</f>
        <v>-</v>
      </c>
      <c r="H47" s="60" t="str">
        <f>'[2]10квФ'!H47</f>
        <v>-</v>
      </c>
      <c r="I47" s="60" t="str">
        <f>'[2]10квФ'!I47</f>
        <v>-</v>
      </c>
      <c r="J47" s="52"/>
      <c r="K47" s="52"/>
      <c r="L47" s="52"/>
      <c r="M47" s="52"/>
      <c r="N47" s="52"/>
      <c r="O47" s="53"/>
      <c r="P47" s="53"/>
      <c r="Q47" s="53"/>
      <c r="R47" s="53"/>
      <c r="S47" s="53"/>
      <c r="T47" s="54"/>
      <c r="U47" s="53"/>
      <c r="V47" s="55"/>
      <c r="W47" s="53"/>
      <c r="X47" s="56"/>
      <c r="Y47" s="53"/>
      <c r="Z47" s="56"/>
      <c r="AA47" s="53"/>
      <c r="AB47" s="55"/>
      <c r="AC47" s="53"/>
      <c r="AD47" s="55"/>
      <c r="AE47" s="58"/>
    </row>
    <row r="48" spans="1:31" x14ac:dyDescent="0.25">
      <c r="A48" s="63" t="str">
        <f>'[2]10квФ'!A48</f>
        <v>21-0742</v>
      </c>
      <c r="B48" s="63">
        <f>'[2]10квФ'!B48</f>
        <v>0</v>
      </c>
      <c r="C48" s="63" t="str">
        <f>'[2]10квФ'!C48</f>
        <v>внеплан</v>
      </c>
      <c r="D48" s="64" t="str">
        <f>'[2]10квФ'!D48</f>
        <v>-</v>
      </c>
      <c r="E48" s="65" t="str">
        <f>'[2]10квФ'!E48</f>
        <v>А.</v>
      </c>
      <c r="F48" s="50"/>
      <c r="G48" s="59" t="str">
        <f>'[2]10квФ'!G48</f>
        <v>-</v>
      </c>
      <c r="H48" s="60" t="str">
        <f>'[2]10квФ'!H48</f>
        <v>-</v>
      </c>
      <c r="I48" s="60" t="str">
        <f>'[2]10квФ'!I48</f>
        <v>-</v>
      </c>
      <c r="J48" s="52"/>
      <c r="K48" s="52"/>
      <c r="L48" s="52"/>
      <c r="M48" s="52"/>
      <c r="N48" s="52"/>
      <c r="O48" s="53"/>
      <c r="P48" s="53"/>
      <c r="Q48" s="53"/>
      <c r="R48" s="53"/>
      <c r="S48" s="53"/>
      <c r="T48" s="54"/>
      <c r="U48" s="53"/>
      <c r="V48" s="55"/>
      <c r="W48" s="53"/>
      <c r="X48" s="56"/>
      <c r="Y48" s="53"/>
      <c r="Z48" s="56"/>
      <c r="AA48" s="53"/>
      <c r="AB48" s="55"/>
      <c r="AC48" s="53"/>
      <c r="AD48" s="55"/>
      <c r="AE48" s="58"/>
    </row>
    <row r="49" spans="1:31" x14ac:dyDescent="0.25">
      <c r="A49" s="63" t="str">
        <f>'[2]10квФ'!A49</f>
        <v>20-0371</v>
      </c>
      <c r="B49" s="63">
        <f>'[2]10квФ'!B49</f>
        <v>0</v>
      </c>
      <c r="C49" s="63" t="str">
        <f>'[2]10квФ'!C49</f>
        <v>внеплан</v>
      </c>
      <c r="D49" s="64" t="str">
        <f>'[2]10квФ'!D49</f>
        <v>-</v>
      </c>
      <c r="E49" s="65" t="str">
        <f>'[2]10квФ'!E49</f>
        <v>А.</v>
      </c>
      <c r="F49" s="50"/>
      <c r="G49" s="59" t="str">
        <f>'[2]10квФ'!G49</f>
        <v>-</v>
      </c>
      <c r="H49" s="60" t="str">
        <f>'[2]10квФ'!H49</f>
        <v>-</v>
      </c>
      <c r="I49" s="60" t="str">
        <f>'[2]10квФ'!I49</f>
        <v>-</v>
      </c>
      <c r="J49" s="52"/>
      <c r="K49" s="52"/>
      <c r="L49" s="52"/>
      <c r="M49" s="52"/>
      <c r="N49" s="52"/>
      <c r="O49" s="53"/>
      <c r="P49" s="53"/>
      <c r="Q49" s="53"/>
      <c r="R49" s="53"/>
      <c r="S49" s="53"/>
      <c r="T49" s="54"/>
      <c r="U49" s="53"/>
      <c r="V49" s="55"/>
      <c r="W49" s="53"/>
      <c r="X49" s="56"/>
      <c r="Y49" s="53"/>
      <c r="Z49" s="56"/>
      <c r="AA49" s="53"/>
      <c r="AB49" s="55"/>
      <c r="AC49" s="53"/>
      <c r="AD49" s="55"/>
      <c r="AE49" s="58"/>
    </row>
    <row r="50" spans="1:31" ht="63" x14ac:dyDescent="0.25">
      <c r="A50" s="63" t="str">
        <f>'[2]10квФ'!A50</f>
        <v>23-1765</v>
      </c>
      <c r="B50" s="63" t="str">
        <f>'[2]10квФ'!B50</f>
        <v>есть</v>
      </c>
      <c r="C50" s="63" t="str">
        <f>'[2]10квФ'!C50</f>
        <v>план</v>
      </c>
      <c r="D50" s="64" t="str">
        <f>'[2]10квФ'!D50</f>
        <v>да</v>
      </c>
      <c r="E50" s="65" t="str">
        <f>'[2]10квФ'!E50</f>
        <v>А.</v>
      </c>
      <c r="F50" s="50"/>
      <c r="G50" s="59" t="str">
        <f>'[2]10квФ'!G50</f>
        <v>1.1.1.3</v>
      </c>
      <c r="H50" s="60" t="str">
        <f>'[2]10квФ'!H50</f>
        <v>Строительство 10 ТП 15/0,4 кВ, ЛЭП 15 кВ от РУ 15 кВ РП-10, ЛЭП 15 кВ от РУ 15 кВ РП-11, организация системы учета электроэнергии в районе г. Черняховска Черняховского района</v>
      </c>
      <c r="I50" s="60" t="str">
        <f>'[2]10квФ'!I50</f>
        <v>O_23-1765</v>
      </c>
      <c r="J50" s="52">
        <f>IF(B50="есть",'[2]10квФ'!M50,"нд")</f>
        <v>2.4</v>
      </c>
      <c r="K50" s="52">
        <f>IF($B50="есть",[2]ист!K50,"нд")</f>
        <v>0</v>
      </c>
      <c r="L50" s="52">
        <f>IF($B50="есть",[2]ист!L50,"нд")</f>
        <v>0</v>
      </c>
      <c r="M50" s="52">
        <f>IF($B50="есть",[2]ист!M50,"нд")</f>
        <v>0</v>
      </c>
      <c r="N50" s="52">
        <f>IF($B50="есть",[2]ист!O50+[2]ист!P50+[2]ист!Q50,"нд")</f>
        <v>2.4</v>
      </c>
      <c r="O50" s="53">
        <f>ROUND('[2]10квФ'!N50,8)</f>
        <v>239.83728915</v>
      </c>
      <c r="P50" s="53">
        <f>[2]ист!W50</f>
        <v>0</v>
      </c>
      <c r="Q50" s="53">
        <f>[2]ист!X50</f>
        <v>0</v>
      </c>
      <c r="R50" s="53">
        <f>ROUND(([2]ист!Y50+[2]ист!Z50),8)</f>
        <v>0</v>
      </c>
      <c r="S50" s="53">
        <f>O50-R50</f>
        <v>239.83728915</v>
      </c>
      <c r="T50" s="54">
        <f t="shared" si="24"/>
        <v>0</v>
      </c>
      <c r="U50" s="53">
        <f>IF($J50="нд","нд",O50-J50)</f>
        <v>237.43728915</v>
      </c>
      <c r="V50" s="55">
        <f>IF($J50=0,0,U50/J50)</f>
        <v>98.932203812500006</v>
      </c>
      <c r="W50" s="53">
        <f>IF($J50="нд","нд",0)</f>
        <v>0</v>
      </c>
      <c r="X50" s="56">
        <f>IF($J50="нд","нд",0)</f>
        <v>0</v>
      </c>
      <c r="Y50" s="53">
        <f>Q50-L50</f>
        <v>0</v>
      </c>
      <c r="Z50" s="56">
        <f>IF(Y50=0,0,Y50/L50)</f>
        <v>0</v>
      </c>
      <c r="AA50" s="53">
        <f>IF($J50="нд","нд",R50-M50)</f>
        <v>0</v>
      </c>
      <c r="AB50" s="55">
        <f>IF(M50=0,0,AA50/M50)</f>
        <v>0</v>
      </c>
      <c r="AC50" s="53">
        <f>IF($J50="нд","нд",S50-N50)</f>
        <v>237.43728915</v>
      </c>
      <c r="AD50" s="55">
        <f>IF(N50=0,0,AC50/N50)</f>
        <v>98.932203812500006</v>
      </c>
      <c r="AE50" s="58" t="str">
        <f>'[2]10квФ'!Z50</f>
        <v>Поздняя сдача подрядчиком актов выполненных работ в 2024 году.</v>
      </c>
    </row>
    <row r="51" spans="1:31" x14ac:dyDescent="0.25">
      <c r="A51" s="63">
        <f>'[2]10квФ'!A51</f>
        <v>0</v>
      </c>
      <c r="B51" s="63">
        <f>'[2]10квФ'!B51</f>
        <v>0</v>
      </c>
      <c r="C51" s="63">
        <f>'[2]10квФ'!C51</f>
        <v>0</v>
      </c>
      <c r="D51" s="64">
        <f>'[2]10квФ'!D51</f>
        <v>0</v>
      </c>
      <c r="E51" s="65">
        <f>'[2]10квФ'!E51</f>
        <v>0</v>
      </c>
      <c r="F51" s="50"/>
      <c r="G51" s="59" t="str">
        <f>'[2]10квФ'!G51</f>
        <v>-</v>
      </c>
      <c r="H51" s="60" t="str">
        <f>'[2]10квФ'!H51</f>
        <v>-</v>
      </c>
      <c r="I51" s="60" t="str">
        <f>'[2]10квФ'!I51</f>
        <v>-</v>
      </c>
      <c r="J51" s="52"/>
      <c r="K51" s="52"/>
      <c r="L51" s="52"/>
      <c r="M51" s="52"/>
      <c r="N51" s="52"/>
      <c r="O51" s="53"/>
      <c r="P51" s="53"/>
      <c r="Q51" s="53"/>
      <c r="R51" s="53"/>
      <c r="S51" s="53"/>
      <c r="T51" s="54"/>
      <c r="U51" s="53"/>
      <c r="V51" s="55"/>
      <c r="W51" s="53"/>
      <c r="X51" s="56"/>
      <c r="Y51" s="53"/>
      <c r="Z51" s="56"/>
      <c r="AA51" s="53"/>
      <c r="AB51" s="55"/>
      <c r="AC51" s="53"/>
      <c r="AD51" s="55"/>
      <c r="AE51" s="58"/>
    </row>
    <row r="52" spans="1:31" x14ac:dyDescent="0.25">
      <c r="A52" s="63">
        <f>'[2]10квФ'!A52</f>
        <v>0</v>
      </c>
      <c r="B52" s="63">
        <f>'[2]10квФ'!B52</f>
        <v>0</v>
      </c>
      <c r="C52" s="63">
        <f>'[2]10квФ'!C52</f>
        <v>0</v>
      </c>
      <c r="D52" s="64">
        <f>'[2]10квФ'!D52</f>
        <v>0</v>
      </c>
      <c r="E52" s="65">
        <f>'[2]10квФ'!E52</f>
        <v>0</v>
      </c>
      <c r="F52" s="50"/>
      <c r="G52" s="59" t="str">
        <f>'[2]10квФ'!G52</f>
        <v>-</v>
      </c>
      <c r="H52" s="60" t="str">
        <f>'[2]10квФ'!H52</f>
        <v>-</v>
      </c>
      <c r="I52" s="60" t="str">
        <f>'[2]10квФ'!I52</f>
        <v>-</v>
      </c>
      <c r="J52" s="52"/>
      <c r="K52" s="52"/>
      <c r="L52" s="52"/>
      <c r="M52" s="52"/>
      <c r="N52" s="52"/>
      <c r="O52" s="53"/>
      <c r="P52" s="53"/>
      <c r="Q52" s="53"/>
      <c r="R52" s="53"/>
      <c r="S52" s="53"/>
      <c r="T52" s="54"/>
      <c r="U52" s="53"/>
      <c r="V52" s="55"/>
      <c r="W52" s="53"/>
      <c r="X52" s="56"/>
      <c r="Y52" s="53"/>
      <c r="Z52" s="56"/>
      <c r="AA52" s="53"/>
      <c r="AB52" s="55"/>
      <c r="AC52" s="53"/>
      <c r="AD52" s="55"/>
      <c r="AE52" s="58"/>
    </row>
    <row r="53" spans="1:31" x14ac:dyDescent="0.25">
      <c r="A53" s="63">
        <f>'[2]10квФ'!A53</f>
        <v>0</v>
      </c>
      <c r="B53" s="63">
        <f>'[2]10квФ'!B53</f>
        <v>0</v>
      </c>
      <c r="C53" s="63">
        <f>'[2]10квФ'!C53</f>
        <v>0</v>
      </c>
      <c r="D53" s="64">
        <f>'[2]10квФ'!D53</f>
        <v>0</v>
      </c>
      <c r="E53" s="65">
        <f>'[2]10квФ'!E53</f>
        <v>0</v>
      </c>
      <c r="F53" s="50"/>
      <c r="G53" s="59" t="str">
        <f>'[2]10квФ'!G53</f>
        <v>-</v>
      </c>
      <c r="H53" s="60" t="str">
        <f>'[2]10квФ'!H53</f>
        <v>-</v>
      </c>
      <c r="I53" s="60" t="str">
        <f>'[2]10квФ'!I53</f>
        <v>-</v>
      </c>
      <c r="J53" s="52"/>
      <c r="K53" s="52"/>
      <c r="L53" s="52"/>
      <c r="M53" s="52"/>
      <c r="N53" s="52"/>
      <c r="O53" s="53"/>
      <c r="P53" s="53"/>
      <c r="Q53" s="53"/>
      <c r="R53" s="53"/>
      <c r="S53" s="53"/>
      <c r="T53" s="54"/>
      <c r="U53" s="53"/>
      <c r="V53" s="55"/>
      <c r="W53" s="53"/>
      <c r="X53" s="56"/>
      <c r="Y53" s="53"/>
      <c r="Z53" s="56"/>
      <c r="AA53" s="53"/>
      <c r="AB53" s="55"/>
      <c r="AC53" s="53"/>
      <c r="AD53" s="55"/>
      <c r="AE53" s="58"/>
    </row>
    <row r="54" spans="1:31" x14ac:dyDescent="0.25">
      <c r="A54" s="63">
        <f>'[2]10квФ'!A54</f>
        <v>0</v>
      </c>
      <c r="B54" s="63">
        <f>'[2]10квФ'!B54</f>
        <v>0</v>
      </c>
      <c r="C54" s="63">
        <f>'[2]10квФ'!C54</f>
        <v>0</v>
      </c>
      <c r="D54" s="64">
        <f>'[2]10квФ'!D54</f>
        <v>0</v>
      </c>
      <c r="E54" s="65">
        <f>'[2]10квФ'!E54</f>
        <v>0</v>
      </c>
      <c r="F54" s="50"/>
      <c r="G54" s="59" t="str">
        <f>'[2]10квФ'!G54</f>
        <v>-</v>
      </c>
      <c r="H54" s="60" t="str">
        <f>'[2]10квФ'!H54</f>
        <v>-</v>
      </c>
      <c r="I54" s="60" t="str">
        <f>'[2]10квФ'!I54</f>
        <v>-</v>
      </c>
      <c r="J54" s="52"/>
      <c r="K54" s="52"/>
      <c r="L54" s="52"/>
      <c r="M54" s="52"/>
      <c r="N54" s="52"/>
      <c r="O54" s="53"/>
      <c r="P54" s="53"/>
      <c r="Q54" s="53"/>
      <c r="R54" s="53"/>
      <c r="S54" s="53"/>
      <c r="T54" s="54"/>
      <c r="U54" s="53"/>
      <c r="V54" s="55"/>
      <c r="W54" s="53"/>
      <c r="X54" s="56"/>
      <c r="Y54" s="53"/>
      <c r="Z54" s="56"/>
      <c r="AA54" s="53"/>
      <c r="AB54" s="55"/>
      <c r="AC54" s="53"/>
      <c r="AD54" s="55"/>
      <c r="AE54" s="58"/>
    </row>
    <row r="55" spans="1:31" x14ac:dyDescent="0.25">
      <c r="A55" s="63">
        <f>'[2]10квФ'!A55</f>
        <v>2169</v>
      </c>
      <c r="B55" s="63">
        <f>'[2]10квФ'!B55</f>
        <v>0</v>
      </c>
      <c r="C55" s="63">
        <f>'[2]10квФ'!C55</f>
        <v>0</v>
      </c>
      <c r="D55" s="64">
        <f>'[2]10квФ'!D55</f>
        <v>0</v>
      </c>
      <c r="E55" s="65" t="str">
        <f>'[2]10квФ'!E55</f>
        <v>А.</v>
      </c>
      <c r="F55" s="50"/>
      <c r="G55" s="59" t="str">
        <f>'[2]10квФ'!G55</f>
        <v>-</v>
      </c>
      <c r="H55" s="60" t="str">
        <f>'[2]10квФ'!H55</f>
        <v>-</v>
      </c>
      <c r="I55" s="60" t="str">
        <f>'[2]10квФ'!I55</f>
        <v>-</v>
      </c>
      <c r="J55" s="67"/>
      <c r="K55" s="67"/>
      <c r="L55" s="67"/>
      <c r="M55" s="67"/>
      <c r="N55" s="67"/>
      <c r="O55" s="67"/>
      <c r="P55" s="67"/>
      <c r="Q55" s="67"/>
      <c r="R55" s="67"/>
      <c r="S55" s="67"/>
      <c r="T55" s="67"/>
      <c r="U55" s="67"/>
      <c r="V55" s="67"/>
      <c r="W55" s="67"/>
      <c r="X55" s="67"/>
      <c r="Y55" s="67"/>
      <c r="Z55" s="67"/>
      <c r="AA55" s="67"/>
      <c r="AB55" s="67"/>
      <c r="AC55" s="67"/>
      <c r="AD55" s="67"/>
      <c r="AE55" s="67"/>
    </row>
    <row r="56" spans="1:31" ht="47.25" x14ac:dyDescent="0.25">
      <c r="A56" s="63" t="str">
        <f>'[2]10квФ'!A56</f>
        <v>22-0358</v>
      </c>
      <c r="B56" s="63">
        <f>'[2]10квФ'!B56</f>
        <v>0</v>
      </c>
      <c r="C56" s="63" t="str">
        <f>'[2]10квФ'!C56</f>
        <v>внеплан</v>
      </c>
      <c r="D56" s="64" t="str">
        <f>'[2]10квФ'!D56</f>
        <v>да</v>
      </c>
      <c r="E56" s="65" t="str">
        <f>'[2]10квФ'!E56</f>
        <v>А.</v>
      </c>
      <c r="F56" s="50"/>
      <c r="G56" s="59" t="str">
        <f>'[2]10квФ'!G56</f>
        <v>1.1.1.3</v>
      </c>
      <c r="H56" s="60" t="str">
        <f>'[2]10квФ'!H56</f>
        <v>Реконструкция ТП-674 (инв.№ 5460022), организация системы учета электроэнергии по пр-ту Победы в г. Калининграде</v>
      </c>
      <c r="I56" s="60" t="str">
        <f>'[2]10квФ'!I56</f>
        <v>N_22-0358</v>
      </c>
      <c r="J56" s="52" t="str">
        <f>IF(B56="есть",'[2]10квФ'!M56,"нд")</f>
        <v>нд</v>
      </c>
      <c r="K56" s="52" t="str">
        <f>IF($B56="есть",[2]ист!K56,"нд")</f>
        <v>нд</v>
      </c>
      <c r="L56" s="52" t="str">
        <f>IF($B56="есть",[2]ист!L56,"нд")</f>
        <v>нд</v>
      </c>
      <c r="M56" s="52" t="str">
        <f>IF($B56="есть",[2]ист!M56,"нд")</f>
        <v>нд</v>
      </c>
      <c r="N56" s="52" t="str">
        <f>IF($B56="есть",[2]ист!O56+[2]ист!P56+[2]ист!Q56,"нд")</f>
        <v>нд</v>
      </c>
      <c r="O56" s="53">
        <f>ROUND('[2]10квФ'!N56,8)</f>
        <v>0.43049519000000003</v>
      </c>
      <c r="P56" s="53">
        <f>[2]ист!W56</f>
        <v>0</v>
      </c>
      <c r="Q56" s="53">
        <f>[2]ист!X56</f>
        <v>0</v>
      </c>
      <c r="R56" s="53">
        <f>ROUND(([2]ист!Y56+[2]ист!Z56),8)</f>
        <v>0</v>
      </c>
      <c r="S56" s="53">
        <f>O56-R56</f>
        <v>0.43049519000000003</v>
      </c>
      <c r="T56" s="53"/>
      <c r="U56" s="53" t="str">
        <f t="shared" ref="U56" si="42">IF($J56="нд","нд",O56-J56)</f>
        <v>нд</v>
      </c>
      <c r="V56" s="55" t="str">
        <f t="shared" ref="V56" si="43">IF($J56="нд", "нд",U56/J56)</f>
        <v>нд</v>
      </c>
      <c r="W56" s="53" t="str">
        <f t="shared" ref="W56:Y56" si="44">IF($J56="нд","нд",0)</f>
        <v>нд</v>
      </c>
      <c r="X56" s="56" t="str">
        <f t="shared" si="44"/>
        <v>нд</v>
      </c>
      <c r="Y56" s="53" t="str">
        <f t="shared" si="44"/>
        <v>нд</v>
      </c>
      <c r="Z56" s="56" t="str">
        <f t="shared" ref="Z56" si="45">IF(Y56="нд","нд",0)</f>
        <v>нд</v>
      </c>
      <c r="AA56" s="53" t="str">
        <f t="shared" ref="AA56" si="46">IF($J56="нд","нд",R56-M56)</f>
        <v>нд</v>
      </c>
      <c r="AB56" s="55" t="str">
        <f t="shared" ref="AB56" si="47">IF(M56="нд","нд",AA56/M56)</f>
        <v>нд</v>
      </c>
      <c r="AC56" s="53" t="str">
        <f t="shared" ref="AC56" si="48">IF($J56="нд","нд",S56-N56)</f>
        <v>нд</v>
      </c>
      <c r="AD56" s="55" t="str">
        <f t="shared" ref="AD56" si="49">IF(N56="нд","нд",AC56/N56)</f>
        <v>нд</v>
      </c>
      <c r="AE56" s="58" t="str">
        <f>'[2]10квФ'!Z56</f>
        <v>Выполнение обязательств  по договору ТП 6674/11/20 от 11.12.2020: нежилое здание.</v>
      </c>
    </row>
    <row r="57" spans="1:31" x14ac:dyDescent="0.25">
      <c r="A57" s="63">
        <f>'[2]10квФ'!A57</f>
        <v>0</v>
      </c>
      <c r="B57" s="63">
        <f>'[2]10квФ'!B57</f>
        <v>0</v>
      </c>
      <c r="C57" s="63">
        <f>'[2]10квФ'!C57</f>
        <v>0</v>
      </c>
      <c r="D57" s="64">
        <f>'[2]10квФ'!D57</f>
        <v>0</v>
      </c>
      <c r="E57" s="65">
        <f>'[2]10квФ'!E57</f>
        <v>0</v>
      </c>
      <c r="F57" s="50"/>
      <c r="G57" s="59" t="str">
        <f>'[2]10квФ'!G57</f>
        <v>-</v>
      </c>
      <c r="H57" s="60" t="str">
        <f>'[2]10квФ'!H57</f>
        <v>-</v>
      </c>
      <c r="I57" s="60" t="str">
        <f>'[2]10квФ'!I57</f>
        <v>-</v>
      </c>
      <c r="J57" s="52"/>
      <c r="K57" s="52"/>
      <c r="L57" s="52"/>
      <c r="M57" s="52"/>
      <c r="N57" s="52"/>
      <c r="O57" s="53"/>
      <c r="P57" s="53"/>
      <c r="Q57" s="53"/>
      <c r="R57" s="53"/>
      <c r="S57" s="53"/>
      <c r="T57" s="54"/>
      <c r="U57" s="53"/>
      <c r="V57" s="55"/>
      <c r="W57" s="53"/>
      <c r="X57" s="56"/>
      <c r="Y57" s="53"/>
      <c r="Z57" s="56"/>
      <c r="AA57" s="53"/>
      <c r="AB57" s="55"/>
      <c r="AC57" s="53"/>
      <c r="AD57" s="55"/>
      <c r="AE57" s="58"/>
    </row>
    <row r="58" spans="1:31" x14ac:dyDescent="0.25">
      <c r="A58" s="63">
        <f>'[2]10квФ'!A58</f>
        <v>0</v>
      </c>
      <c r="B58" s="63">
        <f>'[2]10квФ'!B58</f>
        <v>0</v>
      </c>
      <c r="C58" s="63">
        <f>'[2]10квФ'!C58</f>
        <v>0</v>
      </c>
      <c r="D58" s="64">
        <f>'[2]10квФ'!D58</f>
        <v>0</v>
      </c>
      <c r="E58" s="65">
        <f>'[2]10квФ'!E58</f>
        <v>0</v>
      </c>
      <c r="F58" s="50"/>
      <c r="G58" s="59" t="str">
        <f>'[2]10квФ'!G58</f>
        <v>-</v>
      </c>
      <c r="H58" s="60" t="str">
        <f>'[2]10квФ'!H58</f>
        <v>-</v>
      </c>
      <c r="I58" s="60" t="str">
        <f>'[2]10квФ'!I58</f>
        <v>-</v>
      </c>
      <c r="J58" s="52"/>
      <c r="K58" s="52"/>
      <c r="L58" s="52"/>
      <c r="M58" s="52"/>
      <c r="N58" s="52"/>
      <c r="O58" s="53"/>
      <c r="P58" s="53"/>
      <c r="Q58" s="53"/>
      <c r="R58" s="53"/>
      <c r="S58" s="53"/>
      <c r="T58" s="54"/>
      <c r="U58" s="53"/>
      <c r="V58" s="55"/>
      <c r="W58" s="53"/>
      <c r="X58" s="56"/>
      <c r="Y58" s="53"/>
      <c r="Z58" s="56"/>
      <c r="AA58" s="53"/>
      <c r="AB58" s="55"/>
      <c r="AC58" s="53"/>
      <c r="AD58" s="55"/>
      <c r="AE58" s="58"/>
    </row>
    <row r="59" spans="1:31" ht="63" x14ac:dyDescent="0.25">
      <c r="A59" s="63" t="str">
        <f>'[2]10квФ'!A59</f>
        <v>23-1315</v>
      </c>
      <c r="B59" s="63">
        <f>'[2]10квФ'!B59</f>
        <v>0</v>
      </c>
      <c r="C59" s="63" t="str">
        <f>'[2]10квФ'!C59</f>
        <v>внеплан</v>
      </c>
      <c r="D59" s="64" t="str">
        <f>'[2]10квФ'!D59</f>
        <v>да</v>
      </c>
      <c r="E59" s="65" t="str">
        <f>'[2]10квФ'!E59</f>
        <v>А.</v>
      </c>
      <c r="F59" s="50"/>
      <c r="G59" s="59" t="str">
        <f>'[2]10квФ'!G59</f>
        <v>1.1.1.3</v>
      </c>
      <c r="H59" s="66" t="str">
        <f>'[2]10квФ'!H59</f>
        <v>Строительство ТП 15/0,4 кВ, ЛЭП 15 кВ от ЗРУ 15 кВ ПС 110 кВ О-24 Гурьевск, ЛЭП 15 кВ от ВЛ 15-141 (инв. № 5114675), организация системы учета электроэнергии в г. Гурьевске</v>
      </c>
      <c r="I59" s="60" t="str">
        <f>'[2]10квФ'!I59</f>
        <v>O_23-1315</v>
      </c>
      <c r="J59" s="52" t="str">
        <f>IF(B59="есть",'[2]10квФ'!M59,"нд")</f>
        <v>нд</v>
      </c>
      <c r="K59" s="52" t="str">
        <f>IF($B59="есть",[2]ист!K59,"нд")</f>
        <v>нд</v>
      </c>
      <c r="L59" s="52" t="str">
        <f>IF($B59="есть",[2]ист!L59,"нд")</f>
        <v>нд</v>
      </c>
      <c r="M59" s="52" t="str">
        <f>IF($B59="есть",[2]ист!M59,"нд")</f>
        <v>нд</v>
      </c>
      <c r="N59" s="52" t="str">
        <f>IF($B59="есть",[2]ист!O59+[2]ист!P59+[2]ист!Q59,"нд")</f>
        <v>нд</v>
      </c>
      <c r="O59" s="53">
        <f>ROUND('[2]10квФ'!N59,8)</f>
        <v>0</v>
      </c>
      <c r="P59" s="53">
        <f>[2]ист!W59</f>
        <v>0</v>
      </c>
      <c r="Q59" s="53">
        <f>[2]ист!X59</f>
        <v>0</v>
      </c>
      <c r="R59" s="53">
        <f>ROUND(([2]ист!Y59+[2]ист!Z59),8)</f>
        <v>0</v>
      </c>
      <c r="S59" s="53">
        <f>O59-R59</f>
        <v>0</v>
      </c>
      <c r="T59" s="54">
        <f t="shared" ref="T59:T62" si="50">(O59-SUM(Q59:S59))*1000000</f>
        <v>0</v>
      </c>
      <c r="U59" s="53" t="str">
        <f t="shared" ref="U59" si="51">IF($J59="нд","нд",O59-J59)</f>
        <v>нд</v>
      </c>
      <c r="V59" s="55" t="str">
        <f t="shared" ref="V59" si="52">IF($J59="нд", "нд",U59/J59)</f>
        <v>нд</v>
      </c>
      <c r="W59" s="53" t="str">
        <f t="shared" ref="W59:Y59" si="53">IF($J59="нд","нд",0)</f>
        <v>нд</v>
      </c>
      <c r="X59" s="56" t="str">
        <f t="shared" si="53"/>
        <v>нд</v>
      </c>
      <c r="Y59" s="53" t="str">
        <f t="shared" si="53"/>
        <v>нд</v>
      </c>
      <c r="Z59" s="56" t="str">
        <f t="shared" ref="Z59" si="54">IF(Y59="нд","нд",0)</f>
        <v>нд</v>
      </c>
      <c r="AA59" s="53" t="str">
        <f t="shared" ref="AA59" si="55">IF($J59="нд","нд",R59-M59)</f>
        <v>нд</v>
      </c>
      <c r="AB59" s="55" t="str">
        <f t="shared" ref="AB59" si="56">IF(M59="нд","нд",AA59/M59)</f>
        <v>нд</v>
      </c>
      <c r="AC59" s="53" t="str">
        <f t="shared" ref="AC59" si="57">IF($J59="нд","нд",S59-N59)</f>
        <v>нд</v>
      </c>
      <c r="AD59" s="55" t="str">
        <f t="shared" ref="AD59" si="58">IF(N59="нд","нд",AC59/N59)</f>
        <v>нд</v>
      </c>
      <c r="AE59" s="58" t="str">
        <f>'[2]10квФ'!Z59</f>
        <v>Выполнение обязательств  по договору ТП №3516/05/23 от 26.06.2023; Крытый ледовый комплекс в г.Гурьевске.</v>
      </c>
    </row>
    <row r="60" spans="1:31" x14ac:dyDescent="0.25">
      <c r="A60" s="63">
        <f>'[2]10квФ'!A60</f>
        <v>0</v>
      </c>
      <c r="B60" s="63">
        <f>'[2]10квФ'!B60</f>
        <v>0</v>
      </c>
      <c r="C60" s="63">
        <f>'[2]10квФ'!C60</f>
        <v>0</v>
      </c>
      <c r="D60" s="64">
        <f>'[2]10квФ'!D60</f>
        <v>0</v>
      </c>
      <c r="E60" s="65">
        <f>'[2]10квФ'!E60</f>
        <v>0</v>
      </c>
      <c r="F60" s="50"/>
      <c r="G60" s="59" t="str">
        <f>'[2]10квФ'!G60</f>
        <v>-</v>
      </c>
      <c r="H60" s="60" t="str">
        <f>'[2]10квФ'!H60</f>
        <v>-</v>
      </c>
      <c r="I60" s="60" t="str">
        <f>'[2]10квФ'!I60</f>
        <v>-</v>
      </c>
      <c r="J60" s="52"/>
      <c r="K60" s="52"/>
      <c r="L60" s="52"/>
      <c r="M60" s="52"/>
      <c r="N60" s="52"/>
      <c r="O60" s="53"/>
      <c r="P60" s="53"/>
      <c r="Q60" s="53"/>
      <c r="R60" s="53"/>
      <c r="S60" s="68"/>
      <c r="T60" s="54"/>
      <c r="U60" s="53"/>
      <c r="V60" s="55"/>
      <c r="W60" s="53"/>
      <c r="X60" s="56"/>
      <c r="Y60" s="53"/>
      <c r="Z60" s="56"/>
      <c r="AA60" s="53"/>
      <c r="AB60" s="55"/>
      <c r="AC60" s="53"/>
      <c r="AD60" s="55"/>
      <c r="AE60" s="58"/>
    </row>
    <row r="61" spans="1:31" x14ac:dyDescent="0.25">
      <c r="A61" s="63" t="str">
        <f>'[2]10квФ'!A61</f>
        <v>23-0456</v>
      </c>
      <c r="B61" s="63">
        <f>'[2]10квФ'!B61</f>
        <v>0</v>
      </c>
      <c r="C61" s="63" t="str">
        <f>'[2]10квФ'!C61</f>
        <v>внеплан</v>
      </c>
      <c r="D61" s="64" t="str">
        <f>'[2]10квФ'!D61</f>
        <v>-</v>
      </c>
      <c r="E61" s="65" t="str">
        <f>'[2]10квФ'!E61</f>
        <v>А.</v>
      </c>
      <c r="F61" s="50"/>
      <c r="G61" s="59" t="str">
        <f>'[2]10квФ'!G61</f>
        <v>-</v>
      </c>
      <c r="H61" s="60" t="str">
        <f>'[2]10квФ'!H61</f>
        <v>-</v>
      </c>
      <c r="I61" s="60" t="str">
        <f>'[2]10квФ'!I61</f>
        <v>-</v>
      </c>
      <c r="J61" s="52"/>
      <c r="K61" s="52"/>
      <c r="L61" s="52"/>
      <c r="M61" s="52"/>
      <c r="N61" s="52"/>
      <c r="O61" s="53"/>
      <c r="P61" s="53"/>
      <c r="Q61" s="53"/>
      <c r="R61" s="53"/>
      <c r="S61" s="53"/>
      <c r="T61" s="54"/>
      <c r="U61" s="53"/>
      <c r="V61" s="55"/>
      <c r="W61" s="53"/>
      <c r="X61" s="56"/>
      <c r="Y61" s="53"/>
      <c r="Z61" s="56"/>
      <c r="AA61" s="53"/>
      <c r="AB61" s="55"/>
      <c r="AC61" s="53"/>
      <c r="AD61" s="55"/>
      <c r="AE61" s="58"/>
    </row>
    <row r="62" spans="1:31" ht="141.75" x14ac:dyDescent="0.25">
      <c r="A62" s="63" t="str">
        <f>'[2]10квФ'!A62</f>
        <v>24-0713</v>
      </c>
      <c r="B62" s="63" t="str">
        <f>'[2]10квФ'!B62</f>
        <v>есть</v>
      </c>
      <c r="C62" s="63" t="str">
        <f>'[2]10квФ'!C62</f>
        <v>план</v>
      </c>
      <c r="D62" s="64" t="str">
        <f>'[2]10квФ'!D62</f>
        <v>да</v>
      </c>
      <c r="E62" s="65" t="str">
        <f>'[2]10квФ'!E62</f>
        <v>А.</v>
      </c>
      <c r="F62" s="50"/>
      <c r="G62" s="59" t="str">
        <f>'[2]10квФ'!G62</f>
        <v>1.1.1.3</v>
      </c>
      <c r="H62" s="66" t="str">
        <f>'[2]10квФ'!H62</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I62" s="60" t="str">
        <f>'[2]10квФ'!I62</f>
        <v>O_24-0713</v>
      </c>
      <c r="J62" s="52">
        <f>IF(B62="есть",'[2]10квФ'!M62,"нд")</f>
        <v>688.66011644000014</v>
      </c>
      <c r="K62" s="52">
        <f>IF($B62="есть",[2]ист!K62,"нд")</f>
        <v>0</v>
      </c>
      <c r="L62" s="52">
        <f>IF($B62="есть",[2]ист!L62,"нд")</f>
        <v>0</v>
      </c>
      <c r="M62" s="52">
        <f>IF($B62="есть",[2]ист!M62,"нд")</f>
        <v>0</v>
      </c>
      <c r="N62" s="52">
        <f>IF($B62="есть",[2]ист!O62+[2]ист!P62+[2]ист!Q62,"нд")</f>
        <v>688.66011644000002</v>
      </c>
      <c r="O62" s="53">
        <f>ROUND('[2]10квФ'!N62,8)</f>
        <v>0</v>
      </c>
      <c r="P62" s="53">
        <f>[2]ист!W62</f>
        <v>0</v>
      </c>
      <c r="Q62" s="53">
        <f>[2]ист!X62</f>
        <v>0</v>
      </c>
      <c r="R62" s="53">
        <f>ROUND(([2]ист!Y62+[2]ист!Z62),8)</f>
        <v>0</v>
      </c>
      <c r="S62" s="53">
        <f>O62-R62</f>
        <v>0</v>
      </c>
      <c r="T62" s="54">
        <f t="shared" si="50"/>
        <v>0</v>
      </c>
      <c r="U62" s="53">
        <f>IF($J62="нд","нд",O62-J62)</f>
        <v>-688.66011644000014</v>
      </c>
      <c r="V62" s="55">
        <f>IF($J62=0,0,U62/J62)</f>
        <v>-1</v>
      </c>
      <c r="W62" s="53">
        <f>IF($J62="нд","нд",0)</f>
        <v>0</v>
      </c>
      <c r="X62" s="56">
        <f>IF($J62="нд","нд",0)</f>
        <v>0</v>
      </c>
      <c r="Y62" s="53">
        <f>Q62-L62</f>
        <v>0</v>
      </c>
      <c r="Z62" s="56">
        <f>IF(Y62=0,0,Y62/L62)</f>
        <v>0</v>
      </c>
      <c r="AA62" s="53">
        <f>IF($J62="нд","нд",R62-M62)</f>
        <v>0</v>
      </c>
      <c r="AB62" s="55">
        <f>IF(M62=0,0,AA62/M62)</f>
        <v>0</v>
      </c>
      <c r="AC62" s="53">
        <f>IF($J62="нд","нд",S62-N62)</f>
        <v>-688.66011644000002</v>
      </c>
      <c r="AD62" s="55">
        <f>IF(N62=0,0,AC62/N62)</f>
        <v>-1</v>
      </c>
      <c r="AE62" s="58" t="str">
        <f>'[2]10квФ'!Z62</f>
        <v>Отклонение от плана по причине корректировки ОТР и дополнение № 2 к техническому заданию на проектирование № 130-2023/ЯЭ. Увеличение срока реализации проекта.</v>
      </c>
    </row>
    <row r="63" spans="1:31" x14ac:dyDescent="0.25">
      <c r="A63" s="63">
        <f>'[2]10квФ'!A63</f>
        <v>0</v>
      </c>
      <c r="B63" s="63">
        <f>'[2]10квФ'!B63</f>
        <v>0</v>
      </c>
      <c r="C63" s="63">
        <f>'[2]10квФ'!C63</f>
        <v>0</v>
      </c>
      <c r="D63" s="64">
        <f>'[2]10квФ'!D63</f>
        <v>0</v>
      </c>
      <c r="E63" s="65">
        <f>'[2]10квФ'!E63</f>
        <v>0</v>
      </c>
      <c r="F63" s="50"/>
      <c r="G63" s="59" t="str">
        <f>'[2]10квФ'!G63</f>
        <v>-</v>
      </c>
      <c r="H63" s="60" t="str">
        <f>'[2]10квФ'!H63</f>
        <v>-</v>
      </c>
      <c r="I63" s="60" t="str">
        <f>'[2]10квФ'!I63</f>
        <v>-</v>
      </c>
      <c r="J63" s="52"/>
      <c r="K63" s="52"/>
      <c r="L63" s="52"/>
      <c r="M63" s="52"/>
      <c r="N63" s="52"/>
      <c r="O63" s="53"/>
      <c r="P63" s="53"/>
      <c r="Q63" s="53"/>
      <c r="R63" s="53"/>
      <c r="S63" s="53"/>
      <c r="T63" s="53"/>
      <c r="U63" s="53"/>
      <c r="V63" s="55"/>
      <c r="W63" s="53"/>
      <c r="X63" s="56"/>
      <c r="Y63" s="53"/>
      <c r="Z63" s="56"/>
      <c r="AA63" s="53"/>
      <c r="AB63" s="55"/>
      <c r="AC63" s="53"/>
      <c r="AD63" s="55"/>
      <c r="AE63" s="58"/>
    </row>
    <row r="64" spans="1:31" x14ac:dyDescent="0.25">
      <c r="A64" s="63" t="str">
        <f>'[2]10квФ'!A64</f>
        <v>23-1827</v>
      </c>
      <c r="B64" s="63">
        <f>'[2]10квФ'!B64</f>
        <v>0</v>
      </c>
      <c r="C64" s="63" t="str">
        <f>'[2]10квФ'!C64</f>
        <v>внеплан</v>
      </c>
      <c r="D64" s="64" t="str">
        <f>'[2]10квФ'!D64</f>
        <v>-</v>
      </c>
      <c r="E64" s="65" t="str">
        <f>'[2]10квФ'!E64</f>
        <v>а рек</v>
      </c>
      <c r="F64" s="50"/>
      <c r="G64" s="59" t="str">
        <f>'[2]10квФ'!G64</f>
        <v>-</v>
      </c>
      <c r="H64" s="60" t="str">
        <f>'[2]10квФ'!H64</f>
        <v>-</v>
      </c>
      <c r="I64" s="60" t="str">
        <f>'[2]10квФ'!I64</f>
        <v>-</v>
      </c>
      <c r="J64" s="52"/>
      <c r="K64" s="52"/>
      <c r="L64" s="52"/>
      <c r="M64" s="52"/>
      <c r="N64" s="52"/>
      <c r="O64" s="53"/>
      <c r="P64" s="53"/>
      <c r="Q64" s="53"/>
      <c r="R64" s="53"/>
      <c r="S64" s="53"/>
      <c r="T64" s="54"/>
      <c r="U64" s="53"/>
      <c r="V64" s="55"/>
      <c r="W64" s="53"/>
      <c r="X64" s="56"/>
      <c r="Y64" s="53"/>
      <c r="Z64" s="56"/>
      <c r="AA64" s="53"/>
      <c r="AB64" s="55"/>
      <c r="AC64" s="53"/>
      <c r="AD64" s="55"/>
      <c r="AE64" s="58"/>
    </row>
    <row r="65" spans="1:31" x14ac:dyDescent="0.25">
      <c r="A65" s="63">
        <f>'[2]10квФ'!A65</f>
        <v>0</v>
      </c>
      <c r="B65" s="63">
        <f>'[2]10квФ'!B65</f>
        <v>0</v>
      </c>
      <c r="C65" s="63">
        <f>'[2]10квФ'!C65</f>
        <v>0</v>
      </c>
      <c r="D65" s="64">
        <f>'[2]10квФ'!D65</f>
        <v>0</v>
      </c>
      <c r="E65" s="65">
        <f>'[2]10квФ'!E65</f>
        <v>0</v>
      </c>
      <c r="F65" s="50"/>
      <c r="G65" s="59" t="str">
        <f>'[2]10квФ'!G65</f>
        <v>-</v>
      </c>
      <c r="H65" s="60" t="str">
        <f>'[2]10квФ'!H65</f>
        <v>-</v>
      </c>
      <c r="I65" s="60" t="str">
        <f>'[2]10квФ'!I65</f>
        <v>-</v>
      </c>
      <c r="J65" s="52"/>
      <c r="K65" s="52"/>
      <c r="L65" s="52"/>
      <c r="M65" s="52"/>
      <c r="N65" s="52"/>
      <c r="O65" s="53"/>
      <c r="P65" s="53"/>
      <c r="Q65" s="53"/>
      <c r="R65" s="53"/>
      <c r="S65" s="53"/>
      <c r="T65" s="54"/>
      <c r="U65" s="53"/>
      <c r="V65" s="55"/>
      <c r="W65" s="53"/>
      <c r="X65" s="56"/>
      <c r="Y65" s="53"/>
      <c r="Z65" s="56"/>
      <c r="AA65" s="53"/>
      <c r="AB65" s="55"/>
      <c r="AC65" s="53"/>
      <c r="AD65" s="55"/>
      <c r="AE65" s="58"/>
    </row>
    <row r="66" spans="1:31" ht="47.25" x14ac:dyDescent="0.25">
      <c r="A66" s="63" t="str">
        <f>'[2]10квФ'!A66</f>
        <v>24-0597</v>
      </c>
      <c r="B66" s="63">
        <f>'[2]10квФ'!B66</f>
        <v>0</v>
      </c>
      <c r="C66" s="63" t="str">
        <f>'[2]10квФ'!C66</f>
        <v>внеплан</v>
      </c>
      <c r="D66" s="64" t="str">
        <f>'[2]10квФ'!D66</f>
        <v>да</v>
      </c>
      <c r="E66" s="65" t="str">
        <f>'[2]10квФ'!E66</f>
        <v>а</v>
      </c>
      <c r="F66" s="50"/>
      <c r="G66" s="59" t="str">
        <f>'[2]10квФ'!G66</f>
        <v>1.1.1.3</v>
      </c>
      <c r="H66" s="60" t="str">
        <f>'[2]10квФ'!H66</f>
        <v>Реконструкция КТП-1027 (инв.№ 5459771), организация систем учета электроэнергии по ул. Калязинской в г. Калининграде</v>
      </c>
      <c r="I66" s="60" t="str">
        <f>'[2]10квФ'!I66</f>
        <v>O_24-0597</v>
      </c>
      <c r="J66" s="52" t="str">
        <f>IF(B66="есть",'[2]10квФ'!M66,"нд")</f>
        <v>нд</v>
      </c>
      <c r="K66" s="52" t="str">
        <f>IF($B66="есть",[2]ист!K66,"нд")</f>
        <v>нд</v>
      </c>
      <c r="L66" s="52" t="str">
        <f>IF($B66="есть",[2]ист!L66,"нд")</f>
        <v>нд</v>
      </c>
      <c r="M66" s="52" t="str">
        <f>IF($B66="есть",[2]ист!M66,"нд")</f>
        <v>нд</v>
      </c>
      <c r="N66" s="52" t="str">
        <f>IF($B66="есть",[2]ист!O66+[2]ист!P66+[2]ист!Q66,"нд")</f>
        <v>нд</v>
      </c>
      <c r="O66" s="53">
        <f>ROUND('[2]10квФ'!N66,8)</f>
        <v>1.6482273000000001</v>
      </c>
      <c r="P66" s="53">
        <f>[2]ист!W66</f>
        <v>0</v>
      </c>
      <c r="Q66" s="53">
        <f>[2]ист!X66</f>
        <v>0</v>
      </c>
      <c r="R66" s="53">
        <f>ROUND(([2]ист!Y66+[2]ист!Z66),8)</f>
        <v>1.6482273000000001</v>
      </c>
      <c r="S66" s="53">
        <f>O66-R66</f>
        <v>0</v>
      </c>
      <c r="T66" s="54">
        <f t="shared" ref="T66" si="59">(O66-SUM(Q66:S66))*1000000</f>
        <v>0</v>
      </c>
      <c r="U66" s="53" t="str">
        <f t="shared" ref="U66" si="60">IF($J66="нд","нд",O66-J66)</f>
        <v>нд</v>
      </c>
      <c r="V66" s="55" t="str">
        <f t="shared" ref="V66" si="61">IF($J66="нд", "нд",U66/J66)</f>
        <v>нд</v>
      </c>
      <c r="W66" s="53" t="str">
        <f t="shared" ref="W66:Y66" si="62">IF($J66="нд","нд",0)</f>
        <v>нд</v>
      </c>
      <c r="X66" s="56" t="str">
        <f t="shared" si="62"/>
        <v>нд</v>
      </c>
      <c r="Y66" s="53" t="str">
        <f t="shared" si="62"/>
        <v>нд</v>
      </c>
      <c r="Z66" s="56" t="str">
        <f t="shared" ref="Z66" si="63">IF(Y66="нд","нд",0)</f>
        <v>нд</v>
      </c>
      <c r="AA66" s="53" t="str">
        <f t="shared" ref="AA66" si="64">IF($J66="нд","нд",R66-M66)</f>
        <v>нд</v>
      </c>
      <c r="AB66" s="55" t="str">
        <f t="shared" ref="AB66" si="65">IF(M66="нд","нд",AA66/M66)</f>
        <v>нд</v>
      </c>
      <c r="AC66" s="53" t="str">
        <f t="shared" ref="AC66" si="66">IF($J66="нд","нд",S66-N66)</f>
        <v>нд</v>
      </c>
      <c r="AD66" s="55" t="str">
        <f t="shared" ref="AD66" si="67">IF(N66="нд","нд",AC66/N66)</f>
        <v>нд</v>
      </c>
      <c r="AE66" s="58" t="str">
        <f>'[2]10квФ'!Z66</f>
        <v>Выполнение обязательств  по договору ТП №1771/02/24 от 02.04.2024. Объект торговли (магазин, торговый центр, прочее).</v>
      </c>
    </row>
    <row r="67" spans="1:31" x14ac:dyDescent="0.25">
      <c r="A67" s="63">
        <f>'[2]10квФ'!A67</f>
        <v>0</v>
      </c>
      <c r="B67" s="63">
        <f>'[2]10квФ'!B67</f>
        <v>0</v>
      </c>
      <c r="C67" s="63">
        <f>'[2]10квФ'!C67</f>
        <v>0</v>
      </c>
      <c r="D67" s="64" t="str">
        <f>'[2]10квФ'!D67</f>
        <v>-</v>
      </c>
      <c r="E67" s="65">
        <f>'[2]10квФ'!E67</f>
        <v>0</v>
      </c>
      <c r="F67" s="50"/>
      <c r="G67" s="59" t="str">
        <f>'[2]10квФ'!G67</f>
        <v>-</v>
      </c>
      <c r="H67" s="60" t="str">
        <f>'[2]10квФ'!H67</f>
        <v>-</v>
      </c>
      <c r="I67" s="60" t="str">
        <f>'[2]10квФ'!I67</f>
        <v>-</v>
      </c>
      <c r="J67" s="67"/>
      <c r="K67" s="67"/>
      <c r="L67" s="67"/>
      <c r="M67" s="67"/>
      <c r="N67" s="67"/>
      <c r="O67" s="67"/>
      <c r="P67" s="67"/>
      <c r="Q67" s="67"/>
      <c r="R67" s="67"/>
      <c r="S67" s="67"/>
      <c r="T67" s="67"/>
      <c r="U67" s="67"/>
      <c r="V67" s="67"/>
      <c r="W67" s="67"/>
      <c r="X67" s="67"/>
      <c r="Y67" s="67"/>
      <c r="Z67" s="67"/>
      <c r="AA67" s="67"/>
      <c r="AB67" s="67"/>
      <c r="AC67" s="67"/>
      <c r="AD67" s="67"/>
      <c r="AE67" s="67"/>
    </row>
    <row r="68" spans="1:31" x14ac:dyDescent="0.25">
      <c r="A68" s="63">
        <f>'[2]10квФ'!A68</f>
        <v>456</v>
      </c>
      <c r="B68" s="63">
        <f>'[2]10квФ'!B68</f>
        <v>0</v>
      </c>
      <c r="C68" s="63">
        <f>'[2]10квФ'!C68</f>
        <v>0</v>
      </c>
      <c r="D68" s="64" t="str">
        <f>'[2]10квФ'!D68</f>
        <v>-</v>
      </c>
      <c r="E68" s="65" t="str">
        <f>'[2]10квФ'!E68</f>
        <v>а рек</v>
      </c>
      <c r="F68" s="50"/>
      <c r="G68" s="59" t="str">
        <f>'[2]10квФ'!G68</f>
        <v>-</v>
      </c>
      <c r="H68" s="60" t="str">
        <f>'[2]10квФ'!H68</f>
        <v>-</v>
      </c>
      <c r="I68" s="60" t="str">
        <f>'[2]10квФ'!I68</f>
        <v>-</v>
      </c>
      <c r="J68" s="67"/>
      <c r="K68" s="67"/>
      <c r="L68" s="67"/>
      <c r="M68" s="67"/>
      <c r="N68" s="67"/>
      <c r="O68" s="67"/>
      <c r="P68" s="67"/>
      <c r="Q68" s="67"/>
      <c r="R68" s="67"/>
      <c r="S68" s="67"/>
      <c r="T68" s="67"/>
      <c r="U68" s="67"/>
      <c r="V68" s="67"/>
      <c r="W68" s="67"/>
      <c r="X68" s="67"/>
      <c r="Y68" s="67"/>
      <c r="Z68" s="67"/>
      <c r="AA68" s="67"/>
      <c r="AB68" s="67"/>
      <c r="AC68" s="67"/>
      <c r="AD68" s="67"/>
      <c r="AE68" s="67"/>
    </row>
    <row r="69" spans="1:31" ht="63" x14ac:dyDescent="0.25">
      <c r="A69" s="63" t="str">
        <f>'[2]10квФ'!A69</f>
        <v>23-0466</v>
      </c>
      <c r="B69" s="63">
        <f>'[2]10квФ'!B69</f>
        <v>0</v>
      </c>
      <c r="C69" s="63" t="str">
        <f>'[2]10квФ'!C69</f>
        <v>внеплан</v>
      </c>
      <c r="D69" s="64" t="str">
        <f>'[2]10квФ'!D69</f>
        <v>да</v>
      </c>
      <c r="E69" s="65" t="str">
        <f>'[2]10квФ'!E69</f>
        <v>а рек</v>
      </c>
      <c r="F69" s="50"/>
      <c r="G69" s="59" t="str">
        <f>'[2]10квФ'!G69</f>
        <v>1.1.1.3</v>
      </c>
      <c r="H69" s="60" t="str">
        <f>'[2]10квФ'!H69</f>
        <v>Реконструкция ТП 254-16 (инв. № 5152329), строительство ЛЭП 0,4 кВ от ТП 254-16, организация системы учета электроэнергии в п. Малое Васильково Гурьевского района</v>
      </c>
      <c r="I69" s="60" t="str">
        <f>'[2]10квФ'!I69</f>
        <v>O_23-0466</v>
      </c>
      <c r="J69" s="52" t="str">
        <f>IF(B69="есть",'[2]10квФ'!M69,"нд")</f>
        <v>нд</v>
      </c>
      <c r="K69" s="52" t="str">
        <f>IF($B69="есть",[2]ист!K69,"нд")</f>
        <v>нд</v>
      </c>
      <c r="L69" s="52" t="str">
        <f>IF($B69="есть",[2]ист!L69,"нд")</f>
        <v>нд</v>
      </c>
      <c r="M69" s="52" t="str">
        <f>IF($B69="есть",[2]ист!M69,"нд")</f>
        <v>нд</v>
      </c>
      <c r="N69" s="52" t="str">
        <f>IF($B69="есть",[2]ист!O69+[2]ист!P69+[2]ист!Q69,"нд")</f>
        <v>нд</v>
      </c>
      <c r="O69" s="53">
        <f>ROUND('[2]10квФ'!N69,8)</f>
        <v>0</v>
      </c>
      <c r="P69" s="53">
        <f>[2]ист!W69</f>
        <v>0</v>
      </c>
      <c r="Q69" s="53">
        <f>[2]ист!X69</f>
        <v>0</v>
      </c>
      <c r="R69" s="53">
        <f>ROUND(([2]ист!Y69+[2]ист!Z69),8)</f>
        <v>0</v>
      </c>
      <c r="S69" s="53">
        <f>O69-R69</f>
        <v>0</v>
      </c>
      <c r="T69" s="54">
        <f t="shared" ref="T69:T70" si="68">(O69-SUM(Q69:S69))*1000000</f>
        <v>0</v>
      </c>
      <c r="U69" s="53" t="str">
        <f t="shared" ref="U69:U70" si="69">IF($J69="нд","нд",O69-J69)</f>
        <v>нд</v>
      </c>
      <c r="V69" s="55" t="str">
        <f t="shared" ref="V69:V70" si="70">IF($J69="нд", "нд",U69/J69)</f>
        <v>нд</v>
      </c>
      <c r="W69" s="53" t="str">
        <f t="shared" ref="W69:Y70" si="71">IF($J69="нд","нд",0)</f>
        <v>нд</v>
      </c>
      <c r="X69" s="56" t="str">
        <f t="shared" si="71"/>
        <v>нд</v>
      </c>
      <c r="Y69" s="53" t="str">
        <f t="shared" si="71"/>
        <v>нд</v>
      </c>
      <c r="Z69" s="56" t="str">
        <f t="shared" ref="Z69:Z70" si="72">IF(Y69="нд","нд",0)</f>
        <v>нд</v>
      </c>
      <c r="AA69" s="53" t="str">
        <f t="shared" ref="AA69:AA70" si="73">IF($J69="нд","нд",R69-M69)</f>
        <v>нд</v>
      </c>
      <c r="AB69" s="55" t="str">
        <f t="shared" ref="AB69:AB70" si="74">IF(M69="нд","нд",AA69/M69)</f>
        <v>нд</v>
      </c>
      <c r="AC69" s="53" t="str">
        <f t="shared" ref="AC69:AC70" si="75">IF($J69="нд","нд",S69-N69)</f>
        <v>нд</v>
      </c>
      <c r="AD69" s="55" t="str">
        <f t="shared" ref="AD69:AD70" si="76">IF(N69="нд","нд",AC69/N69)</f>
        <v>нд</v>
      </c>
      <c r="AE69" s="58" t="str">
        <f>'[2]10квФ'!Z69</f>
        <v>Выполнение обязательств  по договорам ТП №12400/11/22-12405/11/22 от 16.12.2022; малоэтажная многоквартирная жилая застройка.</v>
      </c>
    </row>
    <row r="70" spans="1:31" ht="47.25" x14ac:dyDescent="0.25">
      <c r="A70" s="63" t="str">
        <f>'[2]10квФ'!A70</f>
        <v>23-0809</v>
      </c>
      <c r="B70" s="63">
        <f>'[2]10квФ'!B70</f>
        <v>0</v>
      </c>
      <c r="C70" s="63" t="str">
        <f>'[2]10квФ'!C70</f>
        <v>внеплан</v>
      </c>
      <c r="D70" s="64" t="str">
        <f>'[2]10квФ'!D70</f>
        <v>да</v>
      </c>
      <c r="E70" s="65" t="str">
        <f>'[2]10квФ'!E70</f>
        <v>а</v>
      </c>
      <c r="F70" s="50"/>
      <c r="G70" s="59" t="str">
        <f>'[2]10квФ'!G70</f>
        <v>1.1.1.3</v>
      </c>
      <c r="H70" s="60" t="str">
        <f>'[2]10квФ'!H70</f>
        <v>Строительство ЛЭП 15 кВ от ВЛ 15-036 (инв. № 5114662), организация системы учета электроэнергии в п. Шатрово Гурьевского района</v>
      </c>
      <c r="I70" s="60" t="str">
        <f>'[2]10квФ'!I70</f>
        <v>O_23-0809</v>
      </c>
      <c r="J70" s="52" t="str">
        <f>IF(B70="есть",'[2]10квФ'!M70,"нд")</f>
        <v>нд</v>
      </c>
      <c r="K70" s="52" t="str">
        <f>IF($B70="есть",[2]ист!K70,"нд")</f>
        <v>нд</v>
      </c>
      <c r="L70" s="52" t="str">
        <f>IF($B70="есть",[2]ист!L70,"нд")</f>
        <v>нд</v>
      </c>
      <c r="M70" s="52" t="str">
        <f>IF($B70="есть",[2]ист!M70,"нд")</f>
        <v>нд</v>
      </c>
      <c r="N70" s="52" t="str">
        <f>IF($B70="есть",[2]ист!O70+[2]ист!P70+[2]ист!Q70,"нд")</f>
        <v>нд</v>
      </c>
      <c r="O70" s="53">
        <f>ROUND('[2]10квФ'!N70,8)</f>
        <v>1.6397410000000001E-2</v>
      </c>
      <c r="P70" s="53">
        <f>[2]ист!W70</f>
        <v>0</v>
      </c>
      <c r="Q70" s="53">
        <f>[2]ист!X70</f>
        <v>0</v>
      </c>
      <c r="R70" s="53">
        <f>ROUND(([2]ист!Y70+[2]ист!Z70),8)</f>
        <v>0</v>
      </c>
      <c r="S70" s="53">
        <f>O70-R70</f>
        <v>1.6397410000000001E-2</v>
      </c>
      <c r="T70" s="54">
        <f t="shared" si="68"/>
        <v>0</v>
      </c>
      <c r="U70" s="53" t="str">
        <f t="shared" si="69"/>
        <v>нд</v>
      </c>
      <c r="V70" s="55" t="str">
        <f t="shared" si="70"/>
        <v>нд</v>
      </c>
      <c r="W70" s="53" t="str">
        <f t="shared" si="71"/>
        <v>нд</v>
      </c>
      <c r="X70" s="56" t="str">
        <f t="shared" si="71"/>
        <v>нд</v>
      </c>
      <c r="Y70" s="53" t="str">
        <f t="shared" si="71"/>
        <v>нд</v>
      </c>
      <c r="Z70" s="56" t="str">
        <f t="shared" si="72"/>
        <v>нд</v>
      </c>
      <c r="AA70" s="53" t="str">
        <f t="shared" si="73"/>
        <v>нд</v>
      </c>
      <c r="AB70" s="55" t="str">
        <f t="shared" si="74"/>
        <v>нд</v>
      </c>
      <c r="AC70" s="53" t="str">
        <f t="shared" si="75"/>
        <v>нд</v>
      </c>
      <c r="AD70" s="55" t="str">
        <f t="shared" si="76"/>
        <v>нд</v>
      </c>
      <c r="AE70" s="58" t="str">
        <f>'[2]10квФ'!Z70</f>
        <v>Выполнение обязательств  по договору ТП №13548/12/22 от 05.04.2023 , объекты электросетевого хозяйства.</v>
      </c>
    </row>
    <row r="71" spans="1:31" x14ac:dyDescent="0.25">
      <c r="A71" s="63" t="str">
        <f>'[2]10квФ'!A71</f>
        <v>21-0741</v>
      </c>
      <c r="B71" s="63">
        <f>'[2]10квФ'!B71</f>
        <v>0</v>
      </c>
      <c r="C71" s="63">
        <f>'[2]10квФ'!C71</f>
        <v>0</v>
      </c>
      <c r="D71" s="64" t="str">
        <f>'[2]10квФ'!D71</f>
        <v>-</v>
      </c>
      <c r="E71" s="65" t="str">
        <f>'[2]10квФ'!E71</f>
        <v>а</v>
      </c>
      <c r="F71" s="50"/>
      <c r="G71" s="59" t="str">
        <f>'[2]10квФ'!G71</f>
        <v>-</v>
      </c>
      <c r="H71" s="60" t="str">
        <f>'[2]10квФ'!H71</f>
        <v>-</v>
      </c>
      <c r="I71" s="60" t="str">
        <f>'[2]10квФ'!I71</f>
        <v>-</v>
      </c>
      <c r="J71" s="52"/>
      <c r="K71" s="52"/>
      <c r="L71" s="52"/>
      <c r="M71" s="52"/>
      <c r="N71" s="52"/>
      <c r="O71" s="53"/>
      <c r="P71" s="53"/>
      <c r="Q71" s="53"/>
      <c r="R71" s="53"/>
      <c r="S71" s="53"/>
      <c r="T71" s="53"/>
      <c r="U71" s="53"/>
      <c r="V71" s="56"/>
      <c r="W71" s="53"/>
      <c r="X71" s="56"/>
      <c r="Y71" s="53"/>
      <c r="Z71" s="56"/>
      <c r="AA71" s="53"/>
      <c r="AB71" s="56"/>
      <c r="AC71" s="53"/>
      <c r="AD71" s="56"/>
      <c r="AE71" s="58"/>
    </row>
    <row r="72" spans="1:31" ht="47.25" x14ac:dyDescent="0.25">
      <c r="A72" s="63" t="str">
        <f>'[2]10квФ'!A72</f>
        <v>23-1137</v>
      </c>
      <c r="B72" s="63">
        <f>'[2]10квФ'!B72</f>
        <v>0</v>
      </c>
      <c r="C72" s="63" t="str">
        <f>'[2]10квФ'!C72</f>
        <v>внеплан</v>
      </c>
      <c r="D72" s="64" t="str">
        <f>'[2]10квФ'!D72</f>
        <v>да</v>
      </c>
      <c r="E72" s="65" t="str">
        <f>'[2]10квФ'!E72</f>
        <v>а</v>
      </c>
      <c r="F72" s="50"/>
      <c r="G72" s="59" t="str">
        <f>'[2]10квФ'!G72</f>
        <v>1.1.1.3</v>
      </c>
      <c r="H72" s="60" t="str">
        <f>'[2]10квФ'!H72</f>
        <v>Строительство ЛЭП 15 кВ от ВЛ 15 кВ №15-490, организация системы учета электроэнергии в пос. Ушаково Черняховского р-она</v>
      </c>
      <c r="I72" s="60" t="str">
        <f>'[2]10квФ'!I72</f>
        <v>P_23-1137</v>
      </c>
      <c r="J72" s="52" t="str">
        <f>IF(B72="есть",'[2]10квФ'!M72,"нд")</f>
        <v>нд</v>
      </c>
      <c r="K72" s="52" t="str">
        <f>IF($B72="есть",[2]ист!K72,"нд")</f>
        <v>нд</v>
      </c>
      <c r="L72" s="52" t="str">
        <f>IF($B72="есть",[2]ист!L72,"нд")</f>
        <v>нд</v>
      </c>
      <c r="M72" s="52" t="str">
        <f>IF($B72="есть",[2]ист!M72,"нд")</f>
        <v>нд</v>
      </c>
      <c r="N72" s="52" t="str">
        <f>IF($B72="есть",[2]ист!O72+[2]ист!P72+[2]ист!Q72,"нд")</f>
        <v>нд</v>
      </c>
      <c r="O72" s="53">
        <f>ROUND('[2]10квФ'!N72,8)</f>
        <v>3.4187830000000002E-2</v>
      </c>
      <c r="P72" s="53">
        <f>[2]ист!W72</f>
        <v>0</v>
      </c>
      <c r="Q72" s="53">
        <f>[2]ист!X72</f>
        <v>0</v>
      </c>
      <c r="R72" s="53">
        <f>ROUND(([2]ист!Y72+[2]ист!Z72),8)</f>
        <v>0</v>
      </c>
      <c r="S72" s="53">
        <f>O72-R72</f>
        <v>3.4187830000000002E-2</v>
      </c>
      <c r="T72" s="54">
        <f t="shared" ref="T72:T79" si="77">(O72-SUM(Q72:S72))*1000000</f>
        <v>0</v>
      </c>
      <c r="U72" s="53" t="str">
        <f t="shared" ref="U72" si="78">IF($J72="нд","нд",O72-J72)</f>
        <v>нд</v>
      </c>
      <c r="V72" s="55" t="str">
        <f t="shared" ref="V72" si="79">IF($J72="нд", "нд",U72/J72)</f>
        <v>нд</v>
      </c>
      <c r="W72" s="53" t="str">
        <f t="shared" ref="W72:Y72" si="80">IF($J72="нд","нд",0)</f>
        <v>нд</v>
      </c>
      <c r="X72" s="56" t="str">
        <f t="shared" si="80"/>
        <v>нд</v>
      </c>
      <c r="Y72" s="53" t="str">
        <f t="shared" si="80"/>
        <v>нд</v>
      </c>
      <c r="Z72" s="56" t="str">
        <f t="shared" ref="Z72" si="81">IF(Y72="нд","нд",0)</f>
        <v>нд</v>
      </c>
      <c r="AA72" s="53" t="str">
        <f t="shared" ref="AA72" si="82">IF($J72="нд","нд",R72-M72)</f>
        <v>нд</v>
      </c>
      <c r="AB72" s="55" t="str">
        <f t="shared" ref="AB72" si="83">IF(M72="нд","нд",AA72/M72)</f>
        <v>нд</v>
      </c>
      <c r="AC72" s="53" t="str">
        <f t="shared" ref="AC72" si="84">IF($J72="нд","нд",S72-N72)</f>
        <v>нд</v>
      </c>
      <c r="AD72" s="55" t="str">
        <f t="shared" ref="AD72" si="85">IF(N72="нд","нд",AC72/N72)</f>
        <v>нд</v>
      </c>
      <c r="AE72" s="58" t="str">
        <f>'[2]10квФ'!Z72</f>
        <v>Выполнение обязательств  по договорам ТП №7162/08/23 от 18.09.2023</v>
      </c>
    </row>
    <row r="73" spans="1:31" x14ac:dyDescent="0.25">
      <c r="A73" s="63">
        <f>'[2]10квФ'!A73</f>
        <v>0</v>
      </c>
      <c r="B73" s="63">
        <f>'[2]10квФ'!B73</f>
        <v>0</v>
      </c>
      <c r="C73" s="63">
        <f>'[2]10квФ'!C73</f>
        <v>0</v>
      </c>
      <c r="D73" s="64">
        <f>'[2]10квФ'!D73</f>
        <v>0</v>
      </c>
      <c r="E73" s="65">
        <f>'[2]10квФ'!E73</f>
        <v>0</v>
      </c>
      <c r="F73" s="50"/>
      <c r="G73" s="59" t="str">
        <f>'[2]10квФ'!G73</f>
        <v>-</v>
      </c>
      <c r="H73" s="60" t="str">
        <f>'[2]10квФ'!H73</f>
        <v>-</v>
      </c>
      <c r="I73" s="60" t="str">
        <f>'[2]10квФ'!I73</f>
        <v>-</v>
      </c>
      <c r="J73" s="52"/>
      <c r="K73" s="52"/>
      <c r="L73" s="52"/>
      <c r="M73" s="52"/>
      <c r="N73" s="52"/>
      <c r="O73" s="53"/>
      <c r="P73" s="53"/>
      <c r="Q73" s="53"/>
      <c r="R73" s="53"/>
      <c r="S73" s="53"/>
      <c r="T73" s="54"/>
      <c r="U73" s="53"/>
      <c r="V73" s="55"/>
      <c r="W73" s="53"/>
      <c r="X73" s="56"/>
      <c r="Y73" s="53"/>
      <c r="Z73" s="56"/>
      <c r="AA73" s="53"/>
      <c r="AB73" s="55"/>
      <c r="AC73" s="53"/>
      <c r="AD73" s="55"/>
      <c r="AE73" s="58"/>
    </row>
    <row r="74" spans="1:31" ht="63" x14ac:dyDescent="0.25">
      <c r="A74" s="63" t="str">
        <f>'[2]10квФ'!A74</f>
        <v>24-0968</v>
      </c>
      <c r="B74" s="63" t="str">
        <f>'[2]10квФ'!B74</f>
        <v>корр</v>
      </c>
      <c r="C74" s="63" t="str">
        <f>'[2]10квФ'!C74</f>
        <v>внеплан</v>
      </c>
      <c r="D74" s="64" t="str">
        <f>'[2]10квФ'!D74</f>
        <v>да</v>
      </c>
      <c r="E74" s="65" t="str">
        <f>'[2]10квФ'!E74</f>
        <v>А.</v>
      </c>
      <c r="F74" s="50"/>
      <c r="G74" s="59" t="str">
        <f>'[2]10квФ'!G74</f>
        <v>1.1.1.3</v>
      </c>
      <c r="H74" s="60" t="str">
        <f>'[2]10квФ'!H74</f>
        <v>Строительство ТП-10/0,4 кВ, КЛ-10 кВ от РП-XLVI до ТП новой, организация систем учета электроэнергии по Солнечному б-ру в г. Калининграде</v>
      </c>
      <c r="I74" s="60" t="str">
        <f>'[2]10квФ'!I74</f>
        <v>O_24-0968</v>
      </c>
      <c r="J74" s="52" t="str">
        <f>IF(B74="есть",'[2]10квФ'!M74,"нд")</f>
        <v>нд</v>
      </c>
      <c r="K74" s="52" t="str">
        <f>IF($B74="есть",[2]ист!K74,"нд")</f>
        <v>нд</v>
      </c>
      <c r="L74" s="52" t="str">
        <f>IF($B74="есть",[2]ист!L74,"нд")</f>
        <v>нд</v>
      </c>
      <c r="M74" s="52" t="str">
        <f>IF($B74="есть",[2]ист!M74,"нд")</f>
        <v>нд</v>
      </c>
      <c r="N74" s="52" t="str">
        <f>IF($B74="есть",[2]ист!O74+[2]ист!P74+[2]ист!Q74,"нд")</f>
        <v>нд</v>
      </c>
      <c r="O74" s="53">
        <f>ROUND('[2]10квФ'!N74,8)</f>
        <v>4.3009272200000002</v>
      </c>
      <c r="P74" s="53">
        <f>[2]ист!W74</f>
        <v>0</v>
      </c>
      <c r="Q74" s="53">
        <f>[2]ист!X74</f>
        <v>0</v>
      </c>
      <c r="R74" s="53">
        <f>ROUND(([2]ист!Y74+[2]ист!Z74),8)</f>
        <v>0</v>
      </c>
      <c r="S74" s="53">
        <f t="shared" ref="S74:S75" si="86">O74-R74</f>
        <v>4.3009272200000002</v>
      </c>
      <c r="T74" s="54">
        <f t="shared" si="77"/>
        <v>0</v>
      </c>
      <c r="U74" s="53" t="str">
        <f t="shared" ref="U74:U75" si="87">IF($J74="нд","нд",O74-J74)</f>
        <v>нд</v>
      </c>
      <c r="V74" s="55" t="str">
        <f t="shared" ref="V74:V75" si="88">IF($J74="нд", "нд",U74/J74)</f>
        <v>нд</v>
      </c>
      <c r="W74" s="53" t="str">
        <f t="shared" ref="W74:Y75" si="89">IF($J74="нд","нд",0)</f>
        <v>нд</v>
      </c>
      <c r="X74" s="56" t="str">
        <f t="shared" si="89"/>
        <v>нд</v>
      </c>
      <c r="Y74" s="53" t="str">
        <f t="shared" si="89"/>
        <v>нд</v>
      </c>
      <c r="Z74" s="56" t="str">
        <f t="shared" ref="Z74:Z75" si="90">IF(Y74="нд","нд",0)</f>
        <v>нд</v>
      </c>
      <c r="AA74" s="53" t="str">
        <f t="shared" ref="AA74:AA75" si="91">IF($J74="нд","нд",R74-M74)</f>
        <v>нд</v>
      </c>
      <c r="AB74" s="55" t="str">
        <f t="shared" ref="AB74:AB75" si="92">IF(M74="нд","нд",AA74/M74)</f>
        <v>нд</v>
      </c>
      <c r="AC74" s="53" t="str">
        <f t="shared" ref="AC74:AC75" si="93">IF($J74="нд","нд",S74-N74)</f>
        <v>нд</v>
      </c>
      <c r="AD74" s="55" t="str">
        <f t="shared" ref="AD74:AD75" si="94">IF(N74="нд","нд",AC74/N74)</f>
        <v>нд</v>
      </c>
      <c r="AE74" s="58" t="str">
        <f>'[2]10квФ'!Z74</f>
        <v>Выполнение обязательств  по договору ТП № 4917/06/24 от 30.07.2024; зарядная станция для электромобилей в количестве 10 шт.</v>
      </c>
    </row>
    <row r="75" spans="1:31" ht="78.75" x14ac:dyDescent="0.25">
      <c r="A75" s="63" t="str">
        <f>'[2]10квФ'!A75</f>
        <v>23-1680</v>
      </c>
      <c r="B75" s="63" t="str">
        <f>'[2]10квФ'!B75</f>
        <v>корр</v>
      </c>
      <c r="C75" s="63" t="str">
        <f>'[2]10квФ'!C75</f>
        <v>внеплан</v>
      </c>
      <c r="D75" s="64" t="str">
        <f>'[2]10квФ'!D75</f>
        <v>да</v>
      </c>
      <c r="E75" s="65" t="str">
        <f>'[2]10квФ'!E75</f>
        <v>А.</v>
      </c>
      <c r="F75" s="50"/>
      <c r="G75" s="59" t="str">
        <f>'[2]10квФ'!G75</f>
        <v>1.1.1.3</v>
      </c>
      <c r="H75" s="60" t="str">
        <f>'[2]10квФ'!H75</f>
        <v>Строительство ТП 15/0,4 кВ, ЛЭП 15 кВ от ВЛ 15 кВ № 15-040 (инв. № 5113977), ЛЭП 15 кВ от ВЛ 15 кВ № 15-322 (инв. № 5115938), организация системы учета электроэнергии в п. Лесное Светлогорского района</v>
      </c>
      <c r="I75" s="60" t="str">
        <f>'[2]10квФ'!I75</f>
        <v>O_23-1680</v>
      </c>
      <c r="J75" s="52" t="str">
        <f>IF(B75="есть",'[2]10квФ'!M75,"нд")</f>
        <v>нд</v>
      </c>
      <c r="K75" s="52" t="str">
        <f>IF($B75="есть",[2]ист!K75,"нд")</f>
        <v>нд</v>
      </c>
      <c r="L75" s="52" t="str">
        <f>IF($B75="есть",[2]ист!L75,"нд")</f>
        <v>нд</v>
      </c>
      <c r="M75" s="52" t="str">
        <f>IF($B75="есть",[2]ист!M75,"нд")</f>
        <v>нд</v>
      </c>
      <c r="N75" s="52" t="str">
        <f>IF($B75="есть",[2]ист!O75+[2]ист!P75+[2]ист!Q75,"нд")</f>
        <v>нд</v>
      </c>
      <c r="O75" s="53">
        <f>ROUND('[2]10квФ'!N75,8)</f>
        <v>9.0675013199999999</v>
      </c>
      <c r="P75" s="53"/>
      <c r="Q75" s="53"/>
      <c r="R75" s="53">
        <f>ROUND(([2]ист!Y75+[2]ист!Z75),8)</f>
        <v>0</v>
      </c>
      <c r="S75" s="53">
        <f t="shared" si="86"/>
        <v>9.0675013199999999</v>
      </c>
      <c r="T75" s="54">
        <f t="shared" si="77"/>
        <v>0</v>
      </c>
      <c r="U75" s="53" t="str">
        <f t="shared" si="87"/>
        <v>нд</v>
      </c>
      <c r="V75" s="55" t="str">
        <f t="shared" si="88"/>
        <v>нд</v>
      </c>
      <c r="W75" s="53" t="str">
        <f t="shared" si="89"/>
        <v>нд</v>
      </c>
      <c r="X75" s="56" t="str">
        <f t="shared" si="89"/>
        <v>нд</v>
      </c>
      <c r="Y75" s="53" t="str">
        <f t="shared" si="89"/>
        <v>нд</v>
      </c>
      <c r="Z75" s="56" t="str">
        <f t="shared" si="90"/>
        <v>нд</v>
      </c>
      <c r="AA75" s="53" t="str">
        <f t="shared" si="91"/>
        <v>нд</v>
      </c>
      <c r="AB75" s="55" t="str">
        <f t="shared" si="92"/>
        <v>нд</v>
      </c>
      <c r="AC75" s="53" t="str">
        <f t="shared" si="93"/>
        <v>нд</v>
      </c>
      <c r="AD75" s="55" t="str">
        <f t="shared" si="94"/>
        <v>нд</v>
      </c>
      <c r="AE75" s="58" t="str">
        <f>'[2]10квФ'!Z75</f>
        <v>Выполнение обязательств по договору ТП № 61 7175/08/23 от 08.09.2023, объект туристической отрасли (гостиница, база отдыха, гостевой дом, прочее).</v>
      </c>
    </row>
    <row r="76" spans="1:31" x14ac:dyDescent="0.25">
      <c r="A76" s="63" t="str">
        <f>'[2]10квФ'!A76</f>
        <v>24-0002</v>
      </c>
      <c r="B76" s="63">
        <f>'[2]10квФ'!B76</f>
        <v>0</v>
      </c>
      <c r="C76" s="63" t="str">
        <f>'[2]10квФ'!C76</f>
        <v>внеплан</v>
      </c>
      <c r="D76" s="64" t="str">
        <f>'[2]10квФ'!D76</f>
        <v>-</v>
      </c>
      <c r="E76" s="65" t="str">
        <f>'[2]10квФ'!E76</f>
        <v>А.</v>
      </c>
      <c r="F76" s="50"/>
      <c r="G76" s="59" t="str">
        <f>'[2]10квФ'!G76</f>
        <v>-</v>
      </c>
      <c r="H76" s="60" t="str">
        <f>'[2]10квФ'!H76</f>
        <v>-</v>
      </c>
      <c r="I76" s="60" t="str">
        <f>'[2]10квФ'!I76</f>
        <v>-</v>
      </c>
      <c r="J76" s="52"/>
      <c r="K76" s="52"/>
      <c r="L76" s="52"/>
      <c r="M76" s="52"/>
      <c r="N76" s="52"/>
      <c r="O76" s="53"/>
      <c r="P76" s="53"/>
      <c r="Q76" s="53"/>
      <c r="R76" s="53"/>
      <c r="S76" s="53"/>
      <c r="T76" s="54"/>
      <c r="U76" s="53"/>
      <c r="V76" s="55"/>
      <c r="W76" s="53"/>
      <c r="X76" s="56"/>
      <c r="Y76" s="53"/>
      <c r="Z76" s="56"/>
      <c r="AA76" s="53"/>
      <c r="AB76" s="55"/>
      <c r="AC76" s="53"/>
      <c r="AD76" s="55"/>
      <c r="AE76" s="58"/>
    </row>
    <row r="77" spans="1:31" ht="63" x14ac:dyDescent="0.25">
      <c r="A77" s="63" t="str">
        <f>'[2]10квФ'!A77</f>
        <v>24-0322</v>
      </c>
      <c r="B77" s="63" t="str">
        <f>'[2]10квФ'!B77</f>
        <v>корр</v>
      </c>
      <c r="C77" s="63" t="str">
        <f>'[2]10квФ'!C77</f>
        <v>внеплан</v>
      </c>
      <c r="D77" s="64" t="str">
        <f>'[2]10квФ'!D77</f>
        <v>да</v>
      </c>
      <c r="E77" s="65" t="str">
        <f>'[2]10квФ'!E77</f>
        <v>А.</v>
      </c>
      <c r="F77" s="50"/>
      <c r="G77" s="59" t="str">
        <f>'[2]10квФ'!G77</f>
        <v>1.1.1.3</v>
      </c>
      <c r="H77" s="60" t="str">
        <f>'[2]10квФ'!H77</f>
        <v>Строительство ТП-10/0,4 кВ, 2-х КЛ-10 кВ от РП нов. (проект. по ТЗ № Г/018650/2021) до ТП нов., ЛЭП-0,4 кВ по ул. Ген. Павлова - наб. Генерала Карбышева в г. Калининграде</v>
      </c>
      <c r="I77" s="60" t="str">
        <f>'[2]10квФ'!I77</f>
        <v>O_24-0322</v>
      </c>
      <c r="J77" s="52" t="str">
        <f>IF(B77="есть",'[2]10квФ'!M77,"нд")</f>
        <v>нд</v>
      </c>
      <c r="K77" s="52" t="str">
        <f>IF($B77="есть",[2]ист!K77,"нд")</f>
        <v>нд</v>
      </c>
      <c r="L77" s="52" t="str">
        <f>IF($B77="есть",[2]ист!L77,"нд")</f>
        <v>нд</v>
      </c>
      <c r="M77" s="52" t="str">
        <f>IF($B77="есть",[2]ист!M77,"нд")</f>
        <v>нд</v>
      </c>
      <c r="N77" s="52" t="str">
        <f>IF($B77="есть",[2]ист!O77+[2]ист!P77+[2]ист!Q77,"нд")</f>
        <v>нд</v>
      </c>
      <c r="O77" s="53">
        <f>ROUND('[2]10квФ'!N77,8)</f>
        <v>2.9399999999999999E-2</v>
      </c>
      <c r="P77" s="53">
        <f>[2]ист!W77</f>
        <v>0</v>
      </c>
      <c r="Q77" s="53">
        <f>[2]ист!X77</f>
        <v>0</v>
      </c>
      <c r="R77" s="53">
        <f>ROUND(([2]ист!Y77+[2]ист!Z77),8)</f>
        <v>0</v>
      </c>
      <c r="S77" s="53">
        <f>O77-R77</f>
        <v>2.9399999999999999E-2</v>
      </c>
      <c r="T77" s="54">
        <f t="shared" si="77"/>
        <v>0</v>
      </c>
      <c r="U77" s="53" t="str">
        <f t="shared" ref="U77:U79" si="95">IF($J77="нд","нд",O77-J77)</f>
        <v>нд</v>
      </c>
      <c r="V77" s="55" t="str">
        <f t="shared" ref="V77:V79" si="96">IF($J77="нд", "нд",U77/J77)</f>
        <v>нд</v>
      </c>
      <c r="W77" s="53" t="str">
        <f t="shared" ref="W77:Y79" si="97">IF($J77="нд","нд",0)</f>
        <v>нд</v>
      </c>
      <c r="X77" s="56" t="str">
        <f t="shared" si="97"/>
        <v>нд</v>
      </c>
      <c r="Y77" s="53" t="str">
        <f t="shared" si="97"/>
        <v>нд</v>
      </c>
      <c r="Z77" s="56" t="str">
        <f t="shared" ref="Z77:Z79" si="98">IF(Y77="нд","нд",0)</f>
        <v>нд</v>
      </c>
      <c r="AA77" s="53" t="str">
        <f t="shared" ref="AA77:AA79" si="99">IF($J77="нд","нд",R77-M77)</f>
        <v>нд</v>
      </c>
      <c r="AB77" s="55" t="str">
        <f t="shared" ref="AB77:AB79" si="100">IF(M77="нд","нд",AA77/M77)</f>
        <v>нд</v>
      </c>
      <c r="AC77" s="53" t="str">
        <f t="shared" ref="AC77:AC79" si="101">IF($J77="нд","нд",S77-N77)</f>
        <v>нд</v>
      </c>
      <c r="AD77" s="55" t="str">
        <f t="shared" ref="AD77:AD79" si="102">IF(N77="нд","нд",AC77/N77)</f>
        <v>нд</v>
      </c>
      <c r="AE77" s="58" t="str">
        <f>'[2]10квФ'!Z77</f>
        <v>Выполнение обязательств по договору ТП № 8148/09/23 от 01.02.2024; Многоэтажная жилая застройка.</v>
      </c>
    </row>
    <row r="78" spans="1:31" ht="63" x14ac:dyDescent="0.25">
      <c r="A78" s="63" t="str">
        <f>'[2]10квФ'!A78</f>
        <v>23-1681</v>
      </c>
      <c r="B78" s="63">
        <f>'[2]10квФ'!B78</f>
        <v>0</v>
      </c>
      <c r="C78" s="63" t="str">
        <f>'[2]10квФ'!C78</f>
        <v>внеплан</v>
      </c>
      <c r="D78" s="64" t="str">
        <f>'[2]10квФ'!D78</f>
        <v>да</v>
      </c>
      <c r="E78" s="65" t="str">
        <f>'[2]10квФ'!E78</f>
        <v>А.</v>
      </c>
      <c r="F78" s="50"/>
      <c r="G78" s="59" t="str">
        <f>'[2]10квФ'!G78</f>
        <v>1.1.1.3</v>
      </c>
      <c r="H78" s="60" t="str">
        <f>'[2]10квФ'!H78</f>
        <v>Строительство ТП-10/0,4 кВ, 2-х КЛ-10 кВ от РП нов. (проект. по ТЗ № Г/018650/2021) до ТП нов., организация систем учета электроэнергии по наб. Генерала Карбышева в г. Калининграде</v>
      </c>
      <c r="I78" s="60" t="str">
        <f>'[2]10квФ'!I78</f>
        <v>O_23-1681</v>
      </c>
      <c r="J78" s="52" t="str">
        <f>IF(B78="есть",'[2]10квФ'!M78,"нд")</f>
        <v>нд</v>
      </c>
      <c r="K78" s="52" t="str">
        <f>IF($B78="есть",[2]ист!K78,"нд")</f>
        <v>нд</v>
      </c>
      <c r="L78" s="52" t="str">
        <f>IF($B78="есть",[2]ист!L78,"нд")</f>
        <v>нд</v>
      </c>
      <c r="M78" s="52" t="str">
        <f>IF($B78="есть",[2]ист!M78,"нд")</f>
        <v>нд</v>
      </c>
      <c r="N78" s="52" t="str">
        <f>IF($B78="есть",[2]ист!O78+[2]ист!P78+[2]ист!Q78,"нд")</f>
        <v>нд</v>
      </c>
      <c r="O78" s="53">
        <f>ROUND('[2]10квФ'!N78,8)</f>
        <v>3.5000000000000003E-2</v>
      </c>
      <c r="P78" s="53">
        <f>[2]ист!W78</f>
        <v>0</v>
      </c>
      <c r="Q78" s="53">
        <f>[2]ист!X78</f>
        <v>0</v>
      </c>
      <c r="R78" s="53">
        <f>ROUND(([2]ист!Y78+[2]ист!Z78),8)</f>
        <v>0</v>
      </c>
      <c r="S78" s="53">
        <f>O78-R78</f>
        <v>3.5000000000000003E-2</v>
      </c>
      <c r="T78" s="54">
        <f t="shared" si="77"/>
        <v>0</v>
      </c>
      <c r="U78" s="53" t="str">
        <f t="shared" si="95"/>
        <v>нд</v>
      </c>
      <c r="V78" s="55" t="str">
        <f t="shared" si="96"/>
        <v>нд</v>
      </c>
      <c r="W78" s="53" t="str">
        <f t="shared" si="97"/>
        <v>нд</v>
      </c>
      <c r="X78" s="56" t="str">
        <f t="shared" si="97"/>
        <v>нд</v>
      </c>
      <c r="Y78" s="53" t="str">
        <f t="shared" si="97"/>
        <v>нд</v>
      </c>
      <c r="Z78" s="56" t="str">
        <f t="shared" si="98"/>
        <v>нд</v>
      </c>
      <c r="AA78" s="53" t="str">
        <f t="shared" si="99"/>
        <v>нд</v>
      </c>
      <c r="AB78" s="55" t="str">
        <f t="shared" si="100"/>
        <v>нд</v>
      </c>
      <c r="AC78" s="53" t="str">
        <f t="shared" si="101"/>
        <v>нд</v>
      </c>
      <c r="AD78" s="55" t="str">
        <f t="shared" si="102"/>
        <v>нд</v>
      </c>
      <c r="AE78" s="58" t="str">
        <f>'[2]10квФ'!Z78</f>
        <v>Договор ТП № 61 Объект туристической отрасли (гостиница, база отдыха, гостевой дом, прочее)</v>
      </c>
    </row>
    <row r="79" spans="1:31" ht="78.75" x14ac:dyDescent="0.25">
      <c r="A79" s="63" t="str">
        <f>'[2]10квФ'!A79</f>
        <v>23-1984</v>
      </c>
      <c r="B79" s="63" t="str">
        <f>'[2]10квФ'!B79</f>
        <v>корр</v>
      </c>
      <c r="C79" s="63" t="str">
        <f>'[2]10квФ'!C79</f>
        <v>внеплан</v>
      </c>
      <c r="D79" s="64" t="str">
        <f>'[2]10квФ'!D79</f>
        <v>да</v>
      </c>
      <c r="E79" s="65" t="str">
        <f>'[2]10квФ'!E79</f>
        <v>А.</v>
      </c>
      <c r="F79" s="50"/>
      <c r="G79" s="59" t="str">
        <f>'[2]10квФ'!G79</f>
        <v>1.1.1.3</v>
      </c>
      <c r="H79" s="60" t="str">
        <f>'[2]10квФ'!H79</f>
        <v>Строительство ЛЭП 15 кВ от ВЛ 15-168 (инв. № 5116125), ЛЭП 15 кВ от РП В-51, ЛЭП 15 кВ от ВЛ 15-233 (инв. № 5115938), организация системы учета электроэнергии п. Донское, ул. Дивная Светлогорский район</v>
      </c>
      <c r="I79" s="60" t="str">
        <f>'[2]10квФ'!I79</f>
        <v>O_23-1984</v>
      </c>
      <c r="J79" s="52" t="str">
        <f>IF(B79="есть",'[2]10квФ'!M79,"нд")</f>
        <v>нд</v>
      </c>
      <c r="K79" s="52" t="str">
        <f>IF($B79="есть",[2]ист!K79,"нд")</f>
        <v>нд</v>
      </c>
      <c r="L79" s="52" t="str">
        <f>IF($B79="есть",[2]ист!L79,"нд")</f>
        <v>нд</v>
      </c>
      <c r="M79" s="52" t="str">
        <f>IF($B79="есть",[2]ист!M79,"нд")</f>
        <v>нд</v>
      </c>
      <c r="N79" s="52" t="str">
        <f>IF($B79="есть",[2]ист!O79+[2]ист!P79+[2]ист!Q79,"нд")</f>
        <v>нд</v>
      </c>
      <c r="O79" s="53">
        <f>ROUND('[2]10квФ'!N79,8)</f>
        <v>4.41E-2</v>
      </c>
      <c r="P79" s="53">
        <f>[2]ист!W79</f>
        <v>0</v>
      </c>
      <c r="Q79" s="53">
        <f>[2]ист!X79</f>
        <v>0</v>
      </c>
      <c r="R79" s="53">
        <f>ROUND(([2]ист!Y79+[2]ист!Z79),8)</f>
        <v>0</v>
      </c>
      <c r="S79" s="53">
        <f>O79-R79</f>
        <v>4.41E-2</v>
      </c>
      <c r="T79" s="54">
        <f t="shared" si="77"/>
        <v>0</v>
      </c>
      <c r="U79" s="53" t="str">
        <f t="shared" si="95"/>
        <v>нд</v>
      </c>
      <c r="V79" s="55" t="str">
        <f t="shared" si="96"/>
        <v>нд</v>
      </c>
      <c r="W79" s="53" t="str">
        <f t="shared" si="97"/>
        <v>нд</v>
      </c>
      <c r="X79" s="56" t="str">
        <f t="shared" si="97"/>
        <v>нд</v>
      </c>
      <c r="Y79" s="53" t="str">
        <f t="shared" si="97"/>
        <v>нд</v>
      </c>
      <c r="Z79" s="56" t="str">
        <f t="shared" si="98"/>
        <v>нд</v>
      </c>
      <c r="AA79" s="53" t="str">
        <f t="shared" si="99"/>
        <v>нд</v>
      </c>
      <c r="AB79" s="55" t="str">
        <f t="shared" si="100"/>
        <v>нд</v>
      </c>
      <c r="AC79" s="53" t="str">
        <f t="shared" si="101"/>
        <v>нд</v>
      </c>
      <c r="AD79" s="55" t="str">
        <f t="shared" si="102"/>
        <v>нд</v>
      </c>
      <c r="AE79" s="58" t="str">
        <f>'[2]10квФ'!Z79</f>
        <v>Выполнение обязательств по договору ТП №7053/08/23 от 30.10.2023, молодежный образовательно-досуговый центр.</v>
      </c>
    </row>
    <row r="80" spans="1:31" x14ac:dyDescent="0.25">
      <c r="A80" s="63">
        <f>'[2]10квФ'!A80</f>
        <v>0</v>
      </c>
      <c r="B80" s="63">
        <f>'[2]10квФ'!B80</f>
        <v>0</v>
      </c>
      <c r="C80" s="63">
        <f>'[2]10квФ'!C80</f>
        <v>0</v>
      </c>
      <c r="D80" s="64">
        <f>'[2]10квФ'!D80</f>
        <v>0</v>
      </c>
      <c r="E80" s="65">
        <f>'[2]10квФ'!E80</f>
        <v>0</v>
      </c>
      <c r="F80" s="50"/>
      <c r="G80" s="59" t="str">
        <f>'[2]10квФ'!G80</f>
        <v>-</v>
      </c>
      <c r="H80" s="60" t="str">
        <f>'[2]10квФ'!H80</f>
        <v>-</v>
      </c>
      <c r="I80" s="60" t="str">
        <f>'[2]10квФ'!I80</f>
        <v>-</v>
      </c>
      <c r="J80" s="52"/>
      <c r="K80" s="52"/>
      <c r="L80" s="52"/>
      <c r="M80" s="52"/>
      <c r="N80" s="52"/>
      <c r="O80" s="53"/>
      <c r="P80" s="53"/>
      <c r="Q80" s="53"/>
      <c r="R80" s="53"/>
      <c r="S80" s="53"/>
      <c r="T80" s="54"/>
      <c r="U80" s="53"/>
      <c r="V80" s="55"/>
      <c r="W80" s="53"/>
      <c r="X80" s="56"/>
      <c r="Y80" s="53"/>
      <c r="Z80" s="56"/>
      <c r="AA80" s="53"/>
      <c r="AB80" s="55"/>
      <c r="AC80" s="53"/>
      <c r="AD80" s="55"/>
      <c r="AE80" s="58"/>
    </row>
    <row r="81" spans="1:31" x14ac:dyDescent="0.25">
      <c r="A81" s="63">
        <f>'[2]10квФ'!A81</f>
        <v>0</v>
      </c>
      <c r="B81" s="63">
        <f>'[2]10квФ'!B81</f>
        <v>0</v>
      </c>
      <c r="C81" s="63">
        <f>'[2]10квФ'!C81</f>
        <v>0</v>
      </c>
      <c r="D81" s="64">
        <f>'[2]10квФ'!D81</f>
        <v>0</v>
      </c>
      <c r="E81" s="65">
        <f>'[2]10квФ'!E81</f>
        <v>0</v>
      </c>
      <c r="F81" s="50"/>
      <c r="G81" s="59" t="str">
        <f>'[2]10квФ'!G81</f>
        <v>-</v>
      </c>
      <c r="H81" s="60" t="str">
        <f>'[2]10квФ'!H81</f>
        <v>-</v>
      </c>
      <c r="I81" s="60" t="str">
        <f>'[2]10квФ'!I81</f>
        <v>-</v>
      </c>
      <c r="J81" s="52"/>
      <c r="K81" s="52"/>
      <c r="L81" s="52"/>
      <c r="M81" s="52"/>
      <c r="N81" s="52"/>
      <c r="O81" s="53"/>
      <c r="P81" s="53"/>
      <c r="Q81" s="53"/>
      <c r="R81" s="53"/>
      <c r="S81" s="53"/>
      <c r="T81" s="53"/>
      <c r="U81" s="53"/>
      <c r="V81" s="55"/>
      <c r="W81" s="53"/>
      <c r="X81" s="56"/>
      <c r="Y81" s="53"/>
      <c r="Z81" s="56"/>
      <c r="AA81" s="53"/>
      <c r="AB81" s="55"/>
      <c r="AC81" s="53"/>
      <c r="AD81" s="55"/>
      <c r="AE81" s="58"/>
    </row>
    <row r="82" spans="1:31" x14ac:dyDescent="0.25">
      <c r="A82" s="63">
        <f>'[2]10квФ'!A82</f>
        <v>0</v>
      </c>
      <c r="B82" s="63">
        <f>'[2]10квФ'!B82</f>
        <v>0</v>
      </c>
      <c r="C82" s="63">
        <f>'[2]10квФ'!C82</f>
        <v>0</v>
      </c>
      <c r="D82" s="64">
        <f>'[2]10квФ'!D82</f>
        <v>0</v>
      </c>
      <c r="E82" s="65">
        <f>'[2]10квФ'!E82</f>
        <v>0</v>
      </c>
      <c r="F82" s="50"/>
      <c r="G82" s="59" t="str">
        <f>'[2]10квФ'!G82</f>
        <v>-</v>
      </c>
      <c r="H82" s="60" t="str">
        <f>'[2]10квФ'!H82</f>
        <v>-</v>
      </c>
      <c r="I82" s="60" t="str">
        <f>'[2]10квФ'!I82</f>
        <v>-</v>
      </c>
      <c r="J82" s="52"/>
      <c r="K82" s="52"/>
      <c r="L82" s="52"/>
      <c r="M82" s="52"/>
      <c r="N82" s="52"/>
      <c r="O82" s="53"/>
      <c r="P82" s="53"/>
      <c r="Q82" s="53"/>
      <c r="R82" s="53"/>
      <c r="S82" s="53"/>
      <c r="T82" s="54"/>
      <c r="U82" s="53"/>
      <c r="V82" s="55"/>
      <c r="W82" s="53"/>
      <c r="X82" s="56"/>
      <c r="Y82" s="53"/>
      <c r="Z82" s="56"/>
      <c r="AA82" s="53"/>
      <c r="AB82" s="55"/>
      <c r="AC82" s="53"/>
      <c r="AD82" s="55"/>
      <c r="AE82" s="58"/>
    </row>
    <row r="83" spans="1:31" x14ac:dyDescent="0.25">
      <c r="A83" s="63">
        <f>'[2]10квФ'!A83</f>
        <v>0</v>
      </c>
      <c r="B83" s="63">
        <f>'[2]10квФ'!B83</f>
        <v>0</v>
      </c>
      <c r="C83" s="63">
        <f>'[2]10квФ'!C83</f>
        <v>0</v>
      </c>
      <c r="D83" s="64">
        <f>'[2]10квФ'!D83</f>
        <v>0</v>
      </c>
      <c r="E83" s="65">
        <f>'[2]10квФ'!E83</f>
        <v>0</v>
      </c>
      <c r="F83" s="50"/>
      <c r="G83" s="59" t="str">
        <f>'[2]10квФ'!G83</f>
        <v>-</v>
      </c>
      <c r="H83" s="60" t="str">
        <f>'[2]10квФ'!H83</f>
        <v>-</v>
      </c>
      <c r="I83" s="60" t="str">
        <f>'[2]10квФ'!I83</f>
        <v>-</v>
      </c>
      <c r="J83" s="52"/>
      <c r="K83" s="52"/>
      <c r="L83" s="52"/>
      <c r="M83" s="52"/>
      <c r="N83" s="52"/>
      <c r="O83" s="53"/>
      <c r="P83" s="53"/>
      <c r="Q83" s="53"/>
      <c r="R83" s="53"/>
      <c r="S83" s="53"/>
      <c r="T83" s="54"/>
      <c r="U83" s="53"/>
      <c r="V83" s="55"/>
      <c r="W83" s="53"/>
      <c r="X83" s="56"/>
      <c r="Y83" s="53"/>
      <c r="Z83" s="56"/>
      <c r="AA83" s="53"/>
      <c r="AB83" s="55"/>
      <c r="AC83" s="53"/>
      <c r="AD83" s="55"/>
      <c r="AE83" s="58"/>
    </row>
    <row r="84" spans="1:31" x14ac:dyDescent="0.25">
      <c r="A84" s="63" t="str">
        <f>'[2]10квФ'!A84</f>
        <v>23-1279</v>
      </c>
      <c r="B84" s="63">
        <f>'[2]10квФ'!B84</f>
        <v>0</v>
      </c>
      <c r="C84" s="63" t="str">
        <f>'[2]10квФ'!C84</f>
        <v>внеплан</v>
      </c>
      <c r="D84" s="64" t="str">
        <f>'[2]10квФ'!D84</f>
        <v>-</v>
      </c>
      <c r="E84" s="65" t="str">
        <f>'[2]10квФ'!E84</f>
        <v>а рек</v>
      </c>
      <c r="F84" s="50"/>
      <c r="G84" s="59" t="str">
        <f>'[2]10квФ'!G84</f>
        <v>-</v>
      </c>
      <c r="H84" s="60" t="str">
        <f>'[2]10квФ'!H84</f>
        <v>-</v>
      </c>
      <c r="I84" s="60" t="str">
        <f>'[2]10квФ'!I84</f>
        <v>-</v>
      </c>
      <c r="J84" s="52"/>
      <c r="K84" s="52"/>
      <c r="L84" s="52"/>
      <c r="M84" s="52"/>
      <c r="N84" s="52"/>
      <c r="O84" s="53"/>
      <c r="P84" s="53"/>
      <c r="Q84" s="53"/>
      <c r="R84" s="53"/>
      <c r="S84" s="53"/>
      <c r="T84" s="53"/>
      <c r="U84" s="53"/>
      <c r="V84" s="55"/>
      <c r="W84" s="53"/>
      <c r="X84" s="56"/>
      <c r="Y84" s="53"/>
      <c r="Z84" s="56"/>
      <c r="AA84" s="53"/>
      <c r="AB84" s="55"/>
      <c r="AC84" s="53"/>
      <c r="AD84" s="55"/>
      <c r="AE84" s="58"/>
    </row>
    <row r="85" spans="1:31" x14ac:dyDescent="0.25">
      <c r="A85" s="63">
        <f>'[2]10квФ'!A85</f>
        <v>0</v>
      </c>
      <c r="B85" s="63">
        <f>'[2]10квФ'!B85</f>
        <v>0</v>
      </c>
      <c r="C85" s="63">
        <f>'[2]10квФ'!C85</f>
        <v>0</v>
      </c>
      <c r="D85" s="64">
        <f>'[2]10квФ'!D85</f>
        <v>0</v>
      </c>
      <c r="E85" s="65">
        <f>'[2]10квФ'!E85</f>
        <v>0</v>
      </c>
      <c r="F85" s="50"/>
      <c r="G85" s="59" t="str">
        <f>'[2]10квФ'!G85</f>
        <v>-</v>
      </c>
      <c r="H85" s="60" t="str">
        <f>'[2]10квФ'!H85</f>
        <v>-</v>
      </c>
      <c r="I85" s="60" t="str">
        <f>'[2]10квФ'!I85</f>
        <v>-</v>
      </c>
      <c r="J85" s="52"/>
      <c r="K85" s="52"/>
      <c r="L85" s="52"/>
      <c r="M85" s="52"/>
      <c r="N85" s="52"/>
      <c r="O85" s="53"/>
      <c r="P85" s="53"/>
      <c r="Q85" s="53"/>
      <c r="R85" s="53"/>
      <c r="S85" s="53"/>
      <c r="T85" s="54"/>
      <c r="U85" s="53"/>
      <c r="V85" s="55"/>
      <c r="W85" s="53"/>
      <c r="X85" s="56"/>
      <c r="Y85" s="53"/>
      <c r="Z85" s="56"/>
      <c r="AA85" s="53"/>
      <c r="AB85" s="55"/>
      <c r="AC85" s="53"/>
      <c r="AD85" s="55"/>
      <c r="AE85" s="58"/>
    </row>
    <row r="86" spans="1:31" x14ac:dyDescent="0.25">
      <c r="A86" s="63">
        <f>'[2]10квФ'!A86</f>
        <v>0</v>
      </c>
      <c r="B86" s="63">
        <f>'[2]10квФ'!B86</f>
        <v>0</v>
      </c>
      <c r="C86" s="63">
        <f>'[2]10квФ'!C86</f>
        <v>0</v>
      </c>
      <c r="D86" s="64">
        <f>'[2]10квФ'!D86</f>
        <v>0</v>
      </c>
      <c r="E86" s="65">
        <f>'[2]10квФ'!E86</f>
        <v>0</v>
      </c>
      <c r="F86" s="50"/>
      <c r="G86" s="59" t="str">
        <f>'[2]10квФ'!G86</f>
        <v>-</v>
      </c>
      <c r="H86" s="60" t="str">
        <f>'[2]10квФ'!H86</f>
        <v>-</v>
      </c>
      <c r="I86" s="60" t="str">
        <f>'[2]10квФ'!I86</f>
        <v>-</v>
      </c>
      <c r="J86" s="52"/>
      <c r="K86" s="52"/>
      <c r="L86" s="52"/>
      <c r="M86" s="52"/>
      <c r="N86" s="52"/>
      <c r="O86" s="53"/>
      <c r="P86" s="53"/>
      <c r="Q86" s="53"/>
      <c r="R86" s="53"/>
      <c r="S86" s="53"/>
      <c r="T86" s="54"/>
      <c r="U86" s="53"/>
      <c r="V86" s="55"/>
      <c r="W86" s="53"/>
      <c r="X86" s="56"/>
      <c r="Y86" s="53"/>
      <c r="Z86" s="56"/>
      <c r="AA86" s="53"/>
      <c r="AB86" s="55"/>
      <c r="AC86" s="53"/>
      <c r="AD86" s="55"/>
      <c r="AE86" s="58"/>
    </row>
    <row r="87" spans="1:31" x14ac:dyDescent="0.25">
      <c r="A87" s="63">
        <f>'[2]10квФ'!A87</f>
        <v>0</v>
      </c>
      <c r="B87" s="63">
        <f>'[2]10квФ'!B87</f>
        <v>0</v>
      </c>
      <c r="C87" s="63">
        <f>'[2]10квФ'!C87</f>
        <v>0</v>
      </c>
      <c r="D87" s="64">
        <f>'[2]10квФ'!D87</f>
        <v>0</v>
      </c>
      <c r="E87" s="65">
        <f>'[2]10квФ'!E87</f>
        <v>0</v>
      </c>
      <c r="F87" s="50"/>
      <c r="G87" s="59" t="str">
        <f>'[2]10квФ'!G87</f>
        <v>-</v>
      </c>
      <c r="H87" s="60" t="str">
        <f>'[2]10квФ'!H87</f>
        <v>-</v>
      </c>
      <c r="I87" s="60" t="str">
        <f>'[2]10квФ'!I87</f>
        <v>-</v>
      </c>
      <c r="J87" s="52"/>
      <c r="K87" s="52"/>
      <c r="L87" s="52"/>
      <c r="M87" s="52"/>
      <c r="N87" s="52"/>
      <c r="O87" s="53"/>
      <c r="P87" s="53"/>
      <c r="Q87" s="53"/>
      <c r="R87" s="53"/>
      <c r="S87" s="53"/>
      <c r="T87" s="54"/>
      <c r="U87" s="53"/>
      <c r="V87" s="55"/>
      <c r="W87" s="53"/>
      <c r="X87" s="56"/>
      <c r="Y87" s="53"/>
      <c r="Z87" s="56"/>
      <c r="AA87" s="53"/>
      <c r="AB87" s="55"/>
      <c r="AC87" s="53"/>
      <c r="AD87" s="55"/>
      <c r="AE87" s="58"/>
    </row>
    <row r="88" spans="1:31" x14ac:dyDescent="0.25">
      <c r="A88" s="63" t="str">
        <f>'[2]10квФ'!A88</f>
        <v>21-1266</v>
      </c>
      <c r="B88" s="63">
        <f>'[2]10квФ'!B88</f>
        <v>0</v>
      </c>
      <c r="C88" s="63" t="str">
        <f>'[2]10квФ'!C88</f>
        <v>внеплан</v>
      </c>
      <c r="D88" s="64" t="str">
        <f>'[2]10квФ'!D88</f>
        <v>-</v>
      </c>
      <c r="E88" s="65" t="str">
        <f>'[2]10квФ'!E88</f>
        <v>а</v>
      </c>
      <c r="F88" s="50"/>
      <c r="G88" s="59" t="str">
        <f>'[2]10квФ'!G88</f>
        <v>-</v>
      </c>
      <c r="H88" s="60" t="str">
        <f>'[2]10квФ'!H88</f>
        <v>-</v>
      </c>
      <c r="I88" s="60" t="str">
        <f>'[2]10квФ'!I88</f>
        <v>-</v>
      </c>
      <c r="J88" s="52"/>
      <c r="K88" s="52"/>
      <c r="L88" s="52"/>
      <c r="M88" s="52"/>
      <c r="N88" s="52"/>
      <c r="O88" s="53"/>
      <c r="P88" s="53"/>
      <c r="Q88" s="53"/>
      <c r="R88" s="53"/>
      <c r="S88" s="53"/>
      <c r="T88" s="54"/>
      <c r="U88" s="53"/>
      <c r="V88" s="55"/>
      <c r="W88" s="53"/>
      <c r="X88" s="56"/>
      <c r="Y88" s="53"/>
      <c r="Z88" s="56"/>
      <c r="AA88" s="53"/>
      <c r="AB88" s="55"/>
      <c r="AC88" s="53"/>
      <c r="AD88" s="55"/>
      <c r="AE88" s="58"/>
    </row>
    <row r="89" spans="1:31" x14ac:dyDescent="0.25">
      <c r="A89" s="63" t="str">
        <f>'[2]10квФ'!A89</f>
        <v>19-0694</v>
      </c>
      <c r="B89" s="63">
        <f>'[2]10квФ'!B89</f>
        <v>0</v>
      </c>
      <c r="C89" s="63" t="str">
        <f>'[2]10квФ'!C89</f>
        <v>внеплан</v>
      </c>
      <c r="D89" s="64" t="str">
        <f>'[2]10квФ'!D89</f>
        <v>-</v>
      </c>
      <c r="E89" s="65" t="str">
        <f>'[2]10квФ'!E89</f>
        <v>а</v>
      </c>
      <c r="F89" s="50"/>
      <c r="G89" s="59" t="str">
        <f>'[2]10квФ'!G89</f>
        <v>-</v>
      </c>
      <c r="H89" s="60" t="str">
        <f>'[2]10квФ'!H89</f>
        <v>-</v>
      </c>
      <c r="I89" s="60" t="str">
        <f>'[2]10квФ'!I89</f>
        <v>-</v>
      </c>
      <c r="J89" s="52"/>
      <c r="K89" s="52"/>
      <c r="L89" s="52"/>
      <c r="M89" s="52"/>
      <c r="N89" s="52"/>
      <c r="O89" s="53"/>
      <c r="P89" s="53"/>
      <c r="Q89" s="53"/>
      <c r="R89" s="53"/>
      <c r="S89" s="53"/>
      <c r="T89" s="54"/>
      <c r="U89" s="53"/>
      <c r="V89" s="55"/>
      <c r="W89" s="53"/>
      <c r="X89" s="56"/>
      <c r="Y89" s="53"/>
      <c r="Z89" s="56"/>
      <c r="AA89" s="53"/>
      <c r="AB89" s="55"/>
      <c r="AC89" s="53"/>
      <c r="AD89" s="55"/>
      <c r="AE89" s="58"/>
    </row>
    <row r="90" spans="1:31" x14ac:dyDescent="0.25">
      <c r="A90" s="63">
        <f>'[2]10квФ'!A90</f>
        <v>0</v>
      </c>
      <c r="B90" s="63">
        <f>'[2]10квФ'!B90</f>
        <v>0</v>
      </c>
      <c r="C90" s="63">
        <f>'[2]10квФ'!C90</f>
        <v>0</v>
      </c>
      <c r="D90" s="64">
        <f>'[2]10квФ'!D90</f>
        <v>0</v>
      </c>
      <c r="E90" s="65">
        <f>'[2]10квФ'!E90</f>
        <v>0</v>
      </c>
      <c r="F90" s="50"/>
      <c r="G90" s="59" t="str">
        <f>'[2]10квФ'!G90</f>
        <v>-</v>
      </c>
      <c r="H90" s="60" t="str">
        <f>'[2]10квФ'!H90</f>
        <v>-</v>
      </c>
      <c r="I90" s="60" t="str">
        <f>'[2]10квФ'!I90</f>
        <v>-</v>
      </c>
      <c r="J90" s="52"/>
      <c r="K90" s="52"/>
      <c r="L90" s="52"/>
      <c r="M90" s="52"/>
      <c r="N90" s="52"/>
      <c r="O90" s="53"/>
      <c r="P90" s="53"/>
      <c r="Q90" s="53"/>
      <c r="R90" s="53"/>
      <c r="S90" s="53"/>
      <c r="T90" s="54"/>
      <c r="U90" s="53"/>
      <c r="V90" s="55"/>
      <c r="W90" s="53"/>
      <c r="X90" s="56"/>
      <c r="Y90" s="53"/>
      <c r="Z90" s="56"/>
      <c r="AA90" s="53"/>
      <c r="AB90" s="55"/>
      <c r="AC90" s="53"/>
      <c r="AD90" s="55"/>
      <c r="AE90" s="58"/>
    </row>
    <row r="91" spans="1:31" x14ac:dyDescent="0.25">
      <c r="A91" s="63">
        <f>'[2]10квФ'!A91</f>
        <v>3636</v>
      </c>
      <c r="B91" s="63">
        <f>'[2]10квФ'!B91</f>
        <v>0</v>
      </c>
      <c r="C91" s="63" t="str">
        <f>'[2]10квФ'!C91</f>
        <v>внеплан</v>
      </c>
      <c r="D91" s="64" t="str">
        <f>'[2]10квФ'!D91</f>
        <v>-</v>
      </c>
      <c r="E91" s="65" t="str">
        <f>'[2]10квФ'!E91</f>
        <v>а</v>
      </c>
      <c r="F91" s="50"/>
      <c r="G91" s="59" t="str">
        <f>'[2]10квФ'!G91</f>
        <v>-</v>
      </c>
      <c r="H91" s="60" t="str">
        <f>'[2]10квФ'!H91</f>
        <v>-</v>
      </c>
      <c r="I91" s="60" t="str">
        <f>'[2]10квФ'!I91</f>
        <v>-</v>
      </c>
      <c r="J91" s="52"/>
      <c r="K91" s="52"/>
      <c r="L91" s="52"/>
      <c r="M91" s="52"/>
      <c r="N91" s="52"/>
      <c r="O91" s="53"/>
      <c r="P91" s="53"/>
      <c r="Q91" s="53"/>
      <c r="R91" s="53"/>
      <c r="S91" s="53"/>
      <c r="T91" s="54"/>
      <c r="U91" s="53"/>
      <c r="V91" s="55"/>
      <c r="W91" s="53"/>
      <c r="X91" s="56"/>
      <c r="Y91" s="53"/>
      <c r="Z91" s="56"/>
      <c r="AA91" s="53"/>
      <c r="AB91" s="55"/>
      <c r="AC91" s="53"/>
      <c r="AD91" s="55"/>
      <c r="AE91" s="58"/>
    </row>
    <row r="92" spans="1:31" ht="63" x14ac:dyDescent="0.25">
      <c r="A92" s="63" t="str">
        <f>'[2]10квФ'!A92</f>
        <v>23-2007</v>
      </c>
      <c r="B92" s="63" t="str">
        <f>'[2]10квФ'!B92</f>
        <v>корр</v>
      </c>
      <c r="C92" s="63" t="str">
        <f>'[2]10квФ'!C92</f>
        <v>внеплан</v>
      </c>
      <c r="D92" s="64" t="str">
        <f>'[2]10квФ'!D92</f>
        <v>да</v>
      </c>
      <c r="E92" s="65" t="str">
        <f>'[2]10квФ'!E92</f>
        <v>А.</v>
      </c>
      <c r="F92" s="50"/>
      <c r="G92" s="59" t="str">
        <f>'[2]10квФ'!G92</f>
        <v>1.1.1.3</v>
      </c>
      <c r="H92" s="60" t="str">
        <f>'[2]10квФ'!H92</f>
        <v>Строительство ТП 15/0,4 кВ, ЛЭП 15 кВ от ВЛ 15 кВ № 15-322 (инв. № 5115938), организация системы учета электроэнергии п. Донское, ул. Дивная Светлогорский район  (I этап)</v>
      </c>
      <c r="I92" s="60" t="str">
        <f>'[2]10квФ'!I92</f>
        <v>O_23-2007</v>
      </c>
      <c r="J92" s="52" t="str">
        <f>IF(B92="есть",'[2]10квФ'!M92,"нд")</f>
        <v>нд</v>
      </c>
      <c r="K92" s="52" t="str">
        <f>IF($B92="есть",[2]ист!K92,"нд")</f>
        <v>нд</v>
      </c>
      <c r="L92" s="52" t="str">
        <f>IF($B92="есть",[2]ист!L92,"нд")</f>
        <v>нд</v>
      </c>
      <c r="M92" s="52" t="str">
        <f>IF($B92="есть",[2]ист!M92,"нд")</f>
        <v>нд</v>
      </c>
      <c r="N92" s="52" t="str">
        <f>IF($B92="есть",[2]ист!O92+[2]ист!P92+[2]ист!Q92,"нд")</f>
        <v>нд</v>
      </c>
      <c r="O92" s="53">
        <f>ROUND('[2]10квФ'!N92,8)</f>
        <v>4.1532585199999996</v>
      </c>
      <c r="P92" s="53">
        <f>[2]ист!W92</f>
        <v>0</v>
      </c>
      <c r="Q92" s="53">
        <f>[2]ист!X92</f>
        <v>0</v>
      </c>
      <c r="R92" s="53">
        <f>ROUND(([2]ист!Y92+[2]ист!Z92),8)</f>
        <v>0</v>
      </c>
      <c r="S92" s="53">
        <f>O92-R92</f>
        <v>4.1532585199999996</v>
      </c>
      <c r="T92" s="54">
        <f t="shared" ref="T92" si="103">(O92-SUM(Q92:S92))*1000000</f>
        <v>0</v>
      </c>
      <c r="U92" s="53" t="str">
        <f t="shared" ref="U92" si="104">IF($J92="нд","нд",O92-J92)</f>
        <v>нд</v>
      </c>
      <c r="V92" s="55" t="str">
        <f t="shared" ref="V92" si="105">IF($J92="нд", "нд",U92/J92)</f>
        <v>нд</v>
      </c>
      <c r="W92" s="53" t="str">
        <f t="shared" ref="W92:Y92" si="106">IF($J92="нд","нд",0)</f>
        <v>нд</v>
      </c>
      <c r="X92" s="56" t="str">
        <f t="shared" si="106"/>
        <v>нд</v>
      </c>
      <c r="Y92" s="53" t="str">
        <f t="shared" si="106"/>
        <v>нд</v>
      </c>
      <c r="Z92" s="56" t="str">
        <f t="shared" ref="Z92" si="107">IF(Y92="нд","нд",0)</f>
        <v>нд</v>
      </c>
      <c r="AA92" s="53" t="str">
        <f t="shared" ref="AA92" si="108">IF($J92="нд","нд",R92-M92)</f>
        <v>нд</v>
      </c>
      <c r="AB92" s="55" t="str">
        <f t="shared" ref="AB92" si="109">IF(M92="нд","нд",AA92/M92)</f>
        <v>нд</v>
      </c>
      <c r="AC92" s="53" t="str">
        <f t="shared" ref="AC92" si="110">IF($J92="нд","нд",S92-N92)</f>
        <v>нд</v>
      </c>
      <c r="AD92" s="55" t="str">
        <f t="shared" ref="AD92" si="111">IF(N92="нд","нд",AC92/N92)</f>
        <v>нд</v>
      </c>
      <c r="AE92" s="58" t="str">
        <f>'[2]10квФ'!Z92</f>
        <v>Выполнение обязательств по договору ТП № 7053/08/23 от 30.10.2023, молодежный образовательно-досуговый центр.</v>
      </c>
    </row>
    <row r="93" spans="1:31" x14ac:dyDescent="0.25">
      <c r="A93" s="63" t="str">
        <f>'[2]10квФ'!A93</f>
        <v>21-1876</v>
      </c>
      <c r="B93" s="63">
        <f>'[2]10квФ'!B93</f>
        <v>0</v>
      </c>
      <c r="C93" s="63" t="str">
        <f>'[2]10квФ'!C93</f>
        <v>внеплан</v>
      </c>
      <c r="D93" s="64" t="str">
        <f>'[2]10квФ'!D93</f>
        <v>-</v>
      </c>
      <c r="E93" s="65" t="str">
        <f>'[2]10квФ'!E93</f>
        <v>а</v>
      </c>
      <c r="F93" s="50"/>
      <c r="G93" s="59" t="str">
        <f>'[2]10квФ'!G93</f>
        <v>-</v>
      </c>
      <c r="H93" s="60" t="str">
        <f>'[2]10квФ'!H93</f>
        <v>-</v>
      </c>
      <c r="I93" s="60" t="str">
        <f>'[2]10квФ'!I93</f>
        <v>-</v>
      </c>
      <c r="J93" s="52"/>
      <c r="K93" s="52"/>
      <c r="L93" s="52"/>
      <c r="M93" s="52"/>
      <c r="N93" s="52"/>
      <c r="O93" s="53"/>
      <c r="P93" s="53"/>
      <c r="Q93" s="53"/>
      <c r="R93" s="53"/>
      <c r="S93" s="53"/>
      <c r="T93" s="53"/>
      <c r="U93" s="53"/>
      <c r="V93" s="55"/>
      <c r="W93" s="53"/>
      <c r="X93" s="56"/>
      <c r="Y93" s="53"/>
      <c r="Z93" s="56"/>
      <c r="AA93" s="53"/>
      <c r="AB93" s="55"/>
      <c r="AC93" s="53"/>
      <c r="AD93" s="55"/>
      <c r="AE93" s="58"/>
    </row>
    <row r="94" spans="1:31" x14ac:dyDescent="0.25">
      <c r="A94" s="63">
        <f>'[2]10квФ'!A94</f>
        <v>0</v>
      </c>
      <c r="B94" s="63">
        <f>'[2]10квФ'!B94</f>
        <v>0</v>
      </c>
      <c r="C94" s="63">
        <f>'[2]10квФ'!C94</f>
        <v>0</v>
      </c>
      <c r="D94" s="64">
        <f>'[2]10квФ'!D94</f>
        <v>0</v>
      </c>
      <c r="E94" s="65">
        <f>'[2]10квФ'!E94</f>
        <v>0</v>
      </c>
      <c r="F94" s="50"/>
      <c r="G94" s="59" t="str">
        <f>'[2]10квФ'!G94</f>
        <v>-</v>
      </c>
      <c r="H94" s="60" t="str">
        <f>'[2]10квФ'!H94</f>
        <v>-</v>
      </c>
      <c r="I94" s="60" t="str">
        <f>'[2]10квФ'!I94</f>
        <v>-</v>
      </c>
      <c r="J94" s="52"/>
      <c r="K94" s="52"/>
      <c r="L94" s="52"/>
      <c r="M94" s="52"/>
      <c r="N94" s="52"/>
      <c r="O94" s="53"/>
      <c r="P94" s="53"/>
      <c r="Q94" s="53"/>
      <c r="R94" s="53"/>
      <c r="S94" s="53"/>
      <c r="T94" s="54"/>
      <c r="U94" s="53"/>
      <c r="V94" s="55"/>
      <c r="W94" s="53"/>
      <c r="X94" s="56"/>
      <c r="Y94" s="53"/>
      <c r="Z94" s="56"/>
      <c r="AA94" s="53"/>
      <c r="AB94" s="55"/>
      <c r="AC94" s="53"/>
      <c r="AD94" s="55"/>
      <c r="AE94" s="58"/>
    </row>
    <row r="95" spans="1:31" x14ac:dyDescent="0.25">
      <c r="A95" s="63" t="str">
        <f>'[2]10квФ'!A95</f>
        <v>24-0179</v>
      </c>
      <c r="B95" s="63">
        <f>'[2]10квФ'!B95</f>
        <v>0</v>
      </c>
      <c r="C95" s="63" t="str">
        <f>'[2]10квФ'!C95</f>
        <v>внеплан</v>
      </c>
      <c r="D95" s="64" t="str">
        <f>'[2]10квФ'!D95</f>
        <v>-</v>
      </c>
      <c r="E95" s="65" t="str">
        <f>'[2]10квФ'!E95</f>
        <v>а</v>
      </c>
      <c r="F95" s="50"/>
      <c r="G95" s="59" t="str">
        <f>'[2]10квФ'!G95</f>
        <v>-</v>
      </c>
      <c r="H95" s="60" t="str">
        <f>'[2]10квФ'!H95</f>
        <v>-</v>
      </c>
      <c r="I95" s="60" t="str">
        <f>'[2]10квФ'!I95</f>
        <v>-</v>
      </c>
      <c r="J95" s="52"/>
      <c r="K95" s="52"/>
      <c r="L95" s="52"/>
      <c r="M95" s="52"/>
      <c r="N95" s="52"/>
      <c r="O95" s="53"/>
      <c r="P95" s="53"/>
      <c r="Q95" s="53"/>
      <c r="R95" s="53"/>
      <c r="S95" s="53"/>
      <c r="T95" s="54"/>
      <c r="U95" s="53"/>
      <c r="V95" s="55"/>
      <c r="W95" s="53"/>
      <c r="X95" s="56"/>
      <c r="Y95" s="53"/>
      <c r="Z95" s="56"/>
      <c r="AA95" s="53"/>
      <c r="AB95" s="55"/>
      <c r="AC95" s="53"/>
      <c r="AD95" s="55"/>
      <c r="AE95" s="58"/>
    </row>
    <row r="96" spans="1:31" x14ac:dyDescent="0.25">
      <c r="A96" s="63">
        <f>'[2]10квФ'!A96</f>
        <v>0</v>
      </c>
      <c r="B96" s="63">
        <f>'[2]10квФ'!B96</f>
        <v>0</v>
      </c>
      <c r="C96" s="63">
        <f>'[2]10квФ'!C96</f>
        <v>0</v>
      </c>
      <c r="D96" s="64">
        <f>'[2]10квФ'!D96</f>
        <v>0</v>
      </c>
      <c r="E96" s="65">
        <f>'[2]10квФ'!E96</f>
        <v>0</v>
      </c>
      <c r="F96" s="50"/>
      <c r="G96" s="59" t="str">
        <f>'[2]10квФ'!G96</f>
        <v>-</v>
      </c>
      <c r="H96" s="60" t="str">
        <f>'[2]10квФ'!H96</f>
        <v>-</v>
      </c>
      <c r="I96" s="60" t="str">
        <f>'[2]10квФ'!I96</f>
        <v>-</v>
      </c>
      <c r="J96" s="52"/>
      <c r="K96" s="52"/>
      <c r="L96" s="52"/>
      <c r="M96" s="52"/>
      <c r="N96" s="52"/>
      <c r="O96" s="53"/>
      <c r="P96" s="53"/>
      <c r="Q96" s="53"/>
      <c r="R96" s="53"/>
      <c r="S96" s="53"/>
      <c r="T96" s="54"/>
      <c r="U96" s="53"/>
      <c r="V96" s="55"/>
      <c r="W96" s="53"/>
      <c r="X96" s="56"/>
      <c r="Y96" s="53"/>
      <c r="Z96" s="56"/>
      <c r="AA96" s="53"/>
      <c r="AB96" s="55"/>
      <c r="AC96" s="53"/>
      <c r="AD96" s="55"/>
      <c r="AE96" s="58"/>
    </row>
    <row r="97" spans="1:31" x14ac:dyDescent="0.25">
      <c r="A97" s="63">
        <f>'[2]10квФ'!A97</f>
        <v>0</v>
      </c>
      <c r="B97" s="63">
        <f>'[2]10квФ'!B97</f>
        <v>0</v>
      </c>
      <c r="C97" s="63">
        <f>'[2]10квФ'!C97</f>
        <v>0</v>
      </c>
      <c r="D97" s="64">
        <f>'[2]10квФ'!D97</f>
        <v>0</v>
      </c>
      <c r="E97" s="65">
        <f>'[2]10квФ'!E97</f>
        <v>0</v>
      </c>
      <c r="F97" s="50"/>
      <c r="G97" s="59" t="str">
        <f>'[2]10квФ'!G97</f>
        <v>-</v>
      </c>
      <c r="H97" s="60" t="str">
        <f>'[2]10квФ'!H97</f>
        <v>-</v>
      </c>
      <c r="I97" s="60" t="str">
        <f>'[2]10квФ'!I97</f>
        <v>-</v>
      </c>
      <c r="J97" s="52"/>
      <c r="K97" s="52"/>
      <c r="L97" s="52"/>
      <c r="M97" s="52"/>
      <c r="N97" s="52"/>
      <c r="O97" s="53"/>
      <c r="P97" s="67"/>
      <c r="Q97" s="67"/>
      <c r="R97" s="53"/>
      <c r="S97" s="53"/>
      <c r="T97" s="54"/>
      <c r="U97" s="53"/>
      <c r="V97" s="55"/>
      <c r="W97" s="53"/>
      <c r="X97" s="56"/>
      <c r="Y97" s="53"/>
      <c r="Z97" s="56"/>
      <c r="AA97" s="53"/>
      <c r="AB97" s="55"/>
      <c r="AC97" s="53"/>
      <c r="AD97" s="55"/>
      <c r="AE97" s="58"/>
    </row>
    <row r="98" spans="1:31" x14ac:dyDescent="0.25">
      <c r="A98" s="63" t="str">
        <f>'[2]10квФ'!A98</f>
        <v>22-0713</v>
      </c>
      <c r="B98" s="63">
        <f>'[2]10квФ'!B98</f>
        <v>0</v>
      </c>
      <c r="C98" s="63" t="str">
        <f>'[2]10квФ'!C98</f>
        <v>внеплан</v>
      </c>
      <c r="D98" s="64" t="str">
        <f>'[2]10квФ'!D98</f>
        <v>-</v>
      </c>
      <c r="E98" s="65" t="str">
        <f>'[2]10квФ'!E98</f>
        <v>а</v>
      </c>
      <c r="F98" s="50"/>
      <c r="G98" s="59" t="str">
        <f>'[2]10квФ'!G98</f>
        <v>-</v>
      </c>
      <c r="H98" s="60" t="str">
        <f>'[2]10квФ'!H98</f>
        <v>-</v>
      </c>
      <c r="I98" s="60" t="str">
        <f>'[2]10квФ'!I98</f>
        <v>-</v>
      </c>
      <c r="J98" s="52"/>
      <c r="K98" s="52"/>
      <c r="L98" s="52"/>
      <c r="M98" s="52"/>
      <c r="N98" s="52"/>
      <c r="O98" s="53"/>
      <c r="P98" s="53"/>
      <c r="Q98" s="53"/>
      <c r="R98" s="53"/>
      <c r="S98" s="53"/>
      <c r="T98" s="53"/>
      <c r="U98" s="53"/>
      <c r="V98" s="55"/>
      <c r="W98" s="53"/>
      <c r="X98" s="56"/>
      <c r="Y98" s="53"/>
      <c r="Z98" s="56"/>
      <c r="AA98" s="53"/>
      <c r="AB98" s="55"/>
      <c r="AC98" s="53"/>
      <c r="AD98" s="55"/>
      <c r="AE98" s="58"/>
    </row>
    <row r="99" spans="1:31" ht="47.25" x14ac:dyDescent="0.25">
      <c r="A99" s="63" t="str">
        <f>'[2]10квФ'!A99</f>
        <v>23-1150</v>
      </c>
      <c r="B99" s="63" t="str">
        <f>'[2]10квФ'!B99</f>
        <v>корр</v>
      </c>
      <c r="C99" s="63" t="str">
        <f>'[2]10квФ'!C99</f>
        <v>внеплан</v>
      </c>
      <c r="D99" s="64" t="str">
        <f>'[2]10квФ'!D99</f>
        <v>да</v>
      </c>
      <c r="E99" s="65" t="str">
        <f>'[2]10квФ'!E99</f>
        <v>а</v>
      </c>
      <c r="F99" s="50"/>
      <c r="G99" s="59" t="str">
        <f>'[2]10квФ'!G99</f>
        <v>1.1.1.3</v>
      </c>
      <c r="H99" s="60" t="str">
        <f>'[2]10квФ'!H99</f>
        <v>Строительство ТП 15/0,4 кВ, ЛЭП 15 кВ от ВЛ 15-189, организация системы учета электроэнергии г. Багратионовск, ул. Кирпичная</v>
      </c>
      <c r="I99" s="60" t="str">
        <f>'[2]10квФ'!I99</f>
        <v>P_23-1150</v>
      </c>
      <c r="J99" s="52" t="str">
        <f>IF(B99="есть",'[2]10квФ'!M99,"нд")</f>
        <v>нд</v>
      </c>
      <c r="K99" s="52" t="str">
        <f>IF($B99="есть",[2]ист!K99,"нд")</f>
        <v>нд</v>
      </c>
      <c r="L99" s="52" t="str">
        <f>IF($B99="есть",[2]ист!L99,"нд")</f>
        <v>нд</v>
      </c>
      <c r="M99" s="52" t="str">
        <f>IF($B99="есть",[2]ист!M99,"нд")</f>
        <v>нд</v>
      </c>
      <c r="N99" s="52" t="str">
        <f>IF($B99="есть",[2]ист!O99+[2]ист!P99+[2]ист!Q99,"нд")</f>
        <v>нд</v>
      </c>
      <c r="O99" s="53">
        <f>ROUND('[2]10квФ'!N99,8)</f>
        <v>0.26071165000000002</v>
      </c>
      <c r="P99" s="53">
        <f>[2]ист!W99</f>
        <v>0</v>
      </c>
      <c r="Q99" s="53">
        <f>[2]ист!X99</f>
        <v>0</v>
      </c>
      <c r="R99" s="53">
        <f>ROUND(([2]ист!Y99+[2]ист!Z99),8)</f>
        <v>0</v>
      </c>
      <c r="S99" s="53">
        <f t="shared" ref="S99:S100" si="112">O99-R99</f>
        <v>0.26071165000000002</v>
      </c>
      <c r="T99" s="54">
        <f t="shared" ref="T99:T100" si="113">(O99-SUM(Q99:S99))*1000000</f>
        <v>0</v>
      </c>
      <c r="U99" s="53" t="str">
        <f t="shared" ref="U99:U100" si="114">IF($J99="нд","нд",O99-J99)</f>
        <v>нд</v>
      </c>
      <c r="V99" s="55" t="str">
        <f t="shared" ref="V99:V100" si="115">IF($J99="нд", "нд",U99/J99)</f>
        <v>нд</v>
      </c>
      <c r="W99" s="53" t="str">
        <f t="shared" ref="W99:Y100" si="116">IF($J99="нд","нд",0)</f>
        <v>нд</v>
      </c>
      <c r="X99" s="56" t="str">
        <f t="shared" si="116"/>
        <v>нд</v>
      </c>
      <c r="Y99" s="53" t="str">
        <f t="shared" si="116"/>
        <v>нд</v>
      </c>
      <c r="Z99" s="56" t="str">
        <f t="shared" ref="Z99:Z100" si="117">IF(Y99="нд","нд",0)</f>
        <v>нд</v>
      </c>
      <c r="AA99" s="53" t="str">
        <f t="shared" ref="AA99:AA100" si="118">IF($J99="нд","нд",R99-M99)</f>
        <v>нд</v>
      </c>
      <c r="AB99" s="55" t="str">
        <f t="shared" ref="AB99:AB100" si="119">IF(M99="нд","нд",AA99/M99)</f>
        <v>нд</v>
      </c>
      <c r="AC99" s="53" t="str">
        <f t="shared" ref="AC99:AC100" si="120">IF($J99="нд","нд",S99-N99)</f>
        <v>нд</v>
      </c>
      <c r="AD99" s="55" t="str">
        <f t="shared" ref="AD99:AD100" si="121">IF(N99="нд","нд",AC99/N99)</f>
        <v>нд</v>
      </c>
      <c r="AE99" s="58" t="str">
        <f>'[2]10квФ'!Z99</f>
        <v>Выполнение обязательств по договору ТП от 07.04.2023 № 2402/03/23</v>
      </c>
    </row>
    <row r="100" spans="1:31" ht="63" x14ac:dyDescent="0.25">
      <c r="A100" s="63" t="str">
        <f>'[2]10квФ'!A100</f>
        <v>22-0697</v>
      </c>
      <c r="B100" s="63">
        <f>'[2]10квФ'!B100</f>
        <v>0</v>
      </c>
      <c r="C100" s="63" t="str">
        <f>'[2]10квФ'!C100</f>
        <v>внеплан</v>
      </c>
      <c r="D100" s="64" t="str">
        <f>'[2]10квФ'!D100</f>
        <v>да</v>
      </c>
      <c r="E100" s="65" t="str">
        <f>'[2]10квФ'!E100</f>
        <v>а</v>
      </c>
      <c r="F100" s="50"/>
      <c r="G100" s="59" t="str">
        <f>'[2]10квФ'!G100</f>
        <v>1.1.1.3</v>
      </c>
      <c r="H100" s="60" t="str">
        <f>'[2]10квФ'!H100</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I100" s="60" t="str">
        <f>'[2]10квФ'!I100</f>
        <v>N_22-0697</v>
      </c>
      <c r="J100" s="52" t="str">
        <f>IF(B100="есть",'[2]10квФ'!M100,"нд")</f>
        <v>нд</v>
      </c>
      <c r="K100" s="52" t="str">
        <f>IF($B100="есть",[2]ист!K100,"нд")</f>
        <v>нд</v>
      </c>
      <c r="L100" s="52" t="str">
        <f>IF($B100="есть",[2]ист!L100,"нд")</f>
        <v>нд</v>
      </c>
      <c r="M100" s="52" t="str">
        <f>IF($B100="есть",[2]ист!M100,"нд")</f>
        <v>нд</v>
      </c>
      <c r="N100" s="52" t="str">
        <f>IF($B100="есть",[2]ист!O100+[2]ист!P100+[2]ист!Q100,"нд")</f>
        <v>нд</v>
      </c>
      <c r="O100" s="53">
        <f>ROUND('[2]10квФ'!N100,8)</f>
        <v>11.73</v>
      </c>
      <c r="P100" s="53">
        <f>[2]ист!W100</f>
        <v>0</v>
      </c>
      <c r="Q100" s="53">
        <f>[2]ист!X100</f>
        <v>0</v>
      </c>
      <c r="R100" s="53">
        <f>ROUND(([2]ист!Y100+[2]ист!Z100),8)</f>
        <v>0</v>
      </c>
      <c r="S100" s="53">
        <f t="shared" si="112"/>
        <v>11.73</v>
      </c>
      <c r="T100" s="54">
        <f t="shared" si="113"/>
        <v>0</v>
      </c>
      <c r="U100" s="53" t="str">
        <f t="shared" si="114"/>
        <v>нд</v>
      </c>
      <c r="V100" s="55" t="str">
        <f t="shared" si="115"/>
        <v>нд</v>
      </c>
      <c r="W100" s="53" t="str">
        <f t="shared" si="116"/>
        <v>нд</v>
      </c>
      <c r="X100" s="56" t="str">
        <f t="shared" si="116"/>
        <v>нд</v>
      </c>
      <c r="Y100" s="53" t="str">
        <f t="shared" si="116"/>
        <v>нд</v>
      </c>
      <c r="Z100" s="56" t="str">
        <f t="shared" si="117"/>
        <v>нд</v>
      </c>
      <c r="AA100" s="53" t="str">
        <f t="shared" si="118"/>
        <v>нд</v>
      </c>
      <c r="AB100" s="55" t="str">
        <f t="shared" si="119"/>
        <v>нд</v>
      </c>
      <c r="AC100" s="53" t="str">
        <f t="shared" si="120"/>
        <v>нд</v>
      </c>
      <c r="AD100" s="55" t="str">
        <f t="shared" si="121"/>
        <v>нд</v>
      </c>
      <c r="AE100" s="58" t="str">
        <f>'[2]10квФ'!Z100</f>
        <v>Выполнение обязательств по договору ТП №9362/09/21 д/с №1 от 29.10.2021; Общеобразовательная организация (учреждение) по адресу  Калининградская обл., Багратионовский район, Пятидорожное п., Красноармейская ул.</v>
      </c>
    </row>
    <row r="101" spans="1:31" x14ac:dyDescent="0.25">
      <c r="A101" s="63">
        <f>'[2]10квФ'!A101</f>
        <v>3166</v>
      </c>
      <c r="B101" s="63">
        <f>'[2]10квФ'!B101</f>
        <v>0</v>
      </c>
      <c r="C101" s="63">
        <f>'[2]10квФ'!C101</f>
        <v>0</v>
      </c>
      <c r="D101" s="64" t="str">
        <f>'[2]10квФ'!D101</f>
        <v>-</v>
      </c>
      <c r="E101" s="65" t="str">
        <f>'[2]10квФ'!E101</f>
        <v>а</v>
      </c>
      <c r="F101" s="50"/>
      <c r="G101" s="59" t="str">
        <f>'[2]10квФ'!G101</f>
        <v>-</v>
      </c>
      <c r="H101" s="60" t="str">
        <f>'[2]10квФ'!H101</f>
        <v>-</v>
      </c>
      <c r="I101" s="60" t="str">
        <f>'[2]10квФ'!I101</f>
        <v>-</v>
      </c>
      <c r="J101" s="67"/>
      <c r="K101" s="67"/>
      <c r="L101" s="67"/>
      <c r="M101" s="67"/>
      <c r="N101" s="67"/>
      <c r="O101" s="67"/>
      <c r="P101" s="67"/>
      <c r="Q101" s="67"/>
      <c r="R101" s="67"/>
      <c r="S101" s="67"/>
      <c r="T101" s="67"/>
      <c r="U101" s="67"/>
      <c r="V101" s="67"/>
      <c r="W101" s="67"/>
      <c r="X101" s="67"/>
      <c r="Y101" s="67"/>
      <c r="Z101" s="67"/>
      <c r="AA101" s="67"/>
      <c r="AB101" s="67"/>
      <c r="AC101" s="67"/>
      <c r="AD101" s="67"/>
      <c r="AE101" s="67"/>
    </row>
    <row r="102" spans="1:31" ht="63" x14ac:dyDescent="0.25">
      <c r="A102" s="63" t="str">
        <f>'[2]10квФ'!A102</f>
        <v>23-0282</v>
      </c>
      <c r="B102" s="63">
        <f>'[2]10квФ'!B102</f>
        <v>0</v>
      </c>
      <c r="C102" s="63" t="str">
        <f>'[2]10квФ'!C102</f>
        <v>внеплан</v>
      </c>
      <c r="D102" s="64" t="str">
        <f>'[2]10квФ'!D102</f>
        <v>да</v>
      </c>
      <c r="E102" s="65" t="str">
        <f>'[2]10квФ'!E102</f>
        <v>а</v>
      </c>
      <c r="F102" s="50"/>
      <c r="G102" s="59" t="str">
        <f>'[2]10квФ'!G102</f>
        <v>1.1.1.3</v>
      </c>
      <c r="H102" s="60" t="str">
        <f>'[2]10квФ'!H102</f>
        <v>Строительство ТП 15/0,4 кВ, ЛЭП 15 кВ от ПС В-20, ЛЭП 0,4 кВ, реконструкция ПС В-20 (инв. № 5150010) с/п Куршское, п. Лесной, ул. Центральная Зеленоградского района</v>
      </c>
      <c r="I102" s="60" t="str">
        <f>'[2]10квФ'!I102</f>
        <v>N_23-0282</v>
      </c>
      <c r="J102" s="52" t="str">
        <f>IF(B102="есть",'[2]10квФ'!M102,"нд")</f>
        <v>нд</v>
      </c>
      <c r="K102" s="52" t="str">
        <f>IF($B102="есть",[2]ист!K102,"нд")</f>
        <v>нд</v>
      </c>
      <c r="L102" s="52" t="str">
        <f>IF($B102="есть",[2]ист!L102,"нд")</f>
        <v>нд</v>
      </c>
      <c r="M102" s="52" t="str">
        <f>IF($B102="есть",[2]ист!M102,"нд")</f>
        <v>нд</v>
      </c>
      <c r="N102" s="52" t="str">
        <f>IF($B102="есть",[2]ист!O102+[2]ист!P102+[2]ист!Q102,"нд")</f>
        <v>нд</v>
      </c>
      <c r="O102" s="53">
        <f>ROUND('[2]10квФ'!N102,8)</f>
        <v>3.305839E-2</v>
      </c>
      <c r="P102" s="53">
        <f>[2]ист!W102</f>
        <v>0</v>
      </c>
      <c r="Q102" s="53">
        <f>[2]ист!X102</f>
        <v>0</v>
      </c>
      <c r="R102" s="53">
        <f>ROUND(([2]ист!Y102+[2]ист!Z102),8)</f>
        <v>0</v>
      </c>
      <c r="S102" s="53">
        <f>O102-R102</f>
        <v>3.305839E-2</v>
      </c>
      <c r="T102" s="54">
        <f t="shared" ref="T102:T119" si="122">(O102-SUM(Q102:S102))*1000000</f>
        <v>0</v>
      </c>
      <c r="U102" s="53" t="str">
        <f t="shared" ref="U102:U103" si="123">IF($J102="нд","нд",O102-J102)</f>
        <v>нд</v>
      </c>
      <c r="V102" s="55" t="str">
        <f t="shared" ref="V102:V103" si="124">IF($J102="нд", "нд",U102/J102)</f>
        <v>нд</v>
      </c>
      <c r="W102" s="53" t="str">
        <f t="shared" ref="W102:Y103" si="125">IF($J102="нд","нд",0)</f>
        <v>нд</v>
      </c>
      <c r="X102" s="56" t="str">
        <f t="shared" si="125"/>
        <v>нд</v>
      </c>
      <c r="Y102" s="53" t="str">
        <f t="shared" si="125"/>
        <v>нд</v>
      </c>
      <c r="Z102" s="56" t="str">
        <f t="shared" ref="Z102:Z103" si="126">IF(Y102="нд","нд",0)</f>
        <v>нд</v>
      </c>
      <c r="AA102" s="53" t="str">
        <f t="shared" ref="AA102:AA103" si="127">IF($J102="нд","нд",R102-M102)</f>
        <v>нд</v>
      </c>
      <c r="AB102" s="55" t="str">
        <f t="shared" ref="AB102:AB103" si="128">IF(M102="нд","нд",AA102/M102)</f>
        <v>нд</v>
      </c>
      <c r="AC102" s="53" t="str">
        <f t="shared" ref="AC102:AC103" si="129">IF($J102="нд","нд",S102-N102)</f>
        <v>нд</v>
      </c>
      <c r="AD102" s="55" t="str">
        <f t="shared" ref="AD102:AD103" si="130">IF(N102="нд","нд",AC102/N102)</f>
        <v>нд</v>
      </c>
      <c r="AE102" s="58" t="str">
        <f>'[2]10квФ'!Z102</f>
        <v>Выполнение обязательств  по договору ТП 6256/06/22 от 12.12.2022, детский оздоровительный лагерь "Алые паруса".</v>
      </c>
    </row>
    <row r="103" spans="1:31" ht="63" x14ac:dyDescent="0.25">
      <c r="A103" s="63" t="str">
        <f>'[2]10квФ'!A103</f>
        <v>23-1195</v>
      </c>
      <c r="B103" s="63" t="str">
        <f>'[2]10квФ'!B103</f>
        <v>корр</v>
      </c>
      <c r="C103" s="63" t="str">
        <f>'[2]10квФ'!C103</f>
        <v>внеплан</v>
      </c>
      <c r="D103" s="64" t="str">
        <f>'[2]10квФ'!D103</f>
        <v>да</v>
      </c>
      <c r="E103" s="65" t="str">
        <f>'[2]10квФ'!E103</f>
        <v>а</v>
      </c>
      <c r="F103" s="50"/>
      <c r="G103" s="59" t="str">
        <f>'[2]10квФ'!G103</f>
        <v>1.1.1.3</v>
      </c>
      <c r="H103" s="60" t="str">
        <f>'[2]10квФ'!H103</f>
        <v>Строительство ТП 15/0,4 кВ, ЛЭП 15 кВ от КВЛ 15-039 (инв. № 5113976), ЛЭП 15 кВ от КВЛ 15-323 (инв. № 5115837), ЛЭП 0,4 кВ в г. Светлогорске, ул. Нахимова</v>
      </c>
      <c r="I103" s="60" t="str">
        <f>'[2]10квФ'!I103</f>
        <v>O_23-1195</v>
      </c>
      <c r="J103" s="52" t="str">
        <f>IF(B103="есть",'[2]10квФ'!M103,"нд")</f>
        <v>нд</v>
      </c>
      <c r="K103" s="52" t="str">
        <f>IF($B103="есть",[2]ист!K103,"нд")</f>
        <v>нд</v>
      </c>
      <c r="L103" s="52" t="str">
        <f>IF($B103="есть",[2]ист!L103,"нд")</f>
        <v>нд</v>
      </c>
      <c r="M103" s="52" t="str">
        <f>IF($B103="есть",[2]ист!M103,"нд")</f>
        <v>нд</v>
      </c>
      <c r="N103" s="52" t="str">
        <f>IF($B103="есть",[2]ист!O103+[2]ист!P103+[2]ист!Q103,"нд")</f>
        <v>нд</v>
      </c>
      <c r="O103" s="53">
        <f>ROUND('[2]10квФ'!N103,8)</f>
        <v>0</v>
      </c>
      <c r="P103" s="53">
        <f>[2]ист!W103</f>
        <v>0</v>
      </c>
      <c r="Q103" s="53">
        <f>[2]ист!X103</f>
        <v>0</v>
      </c>
      <c r="R103" s="53">
        <f>ROUND(([2]ист!Y103+[2]ист!Z103),8)</f>
        <v>0</v>
      </c>
      <c r="S103" s="53">
        <f>O103-R103</f>
        <v>0</v>
      </c>
      <c r="T103" s="54">
        <f t="shared" si="122"/>
        <v>0</v>
      </c>
      <c r="U103" s="53" t="str">
        <f t="shared" si="123"/>
        <v>нд</v>
      </c>
      <c r="V103" s="55" t="str">
        <f t="shared" si="124"/>
        <v>нд</v>
      </c>
      <c r="W103" s="53" t="str">
        <f t="shared" si="125"/>
        <v>нд</v>
      </c>
      <c r="X103" s="56" t="str">
        <f t="shared" si="125"/>
        <v>нд</v>
      </c>
      <c r="Y103" s="53" t="str">
        <f t="shared" si="125"/>
        <v>нд</v>
      </c>
      <c r="Z103" s="56" t="str">
        <f t="shared" si="126"/>
        <v>нд</v>
      </c>
      <c r="AA103" s="53" t="str">
        <f t="shared" si="127"/>
        <v>нд</v>
      </c>
      <c r="AB103" s="55" t="str">
        <f t="shared" si="128"/>
        <v>нд</v>
      </c>
      <c r="AC103" s="53" t="str">
        <f t="shared" si="129"/>
        <v>нд</v>
      </c>
      <c r="AD103" s="55" t="str">
        <f t="shared" si="130"/>
        <v>нд</v>
      </c>
      <c r="AE103" s="58" t="str">
        <f>'[2]10квФ'!Z103</f>
        <v>Выполнение обязательств по договору ТП№3349/05/23 от 25.05.2023, многоэтажная жилая застройка.</v>
      </c>
    </row>
    <row r="104" spans="1:31" x14ac:dyDescent="0.25">
      <c r="A104" s="63">
        <f>'[2]10квФ'!A104</f>
        <v>0</v>
      </c>
      <c r="B104" s="63">
        <f>'[2]10квФ'!B104</f>
        <v>0</v>
      </c>
      <c r="C104" s="63">
        <f>'[2]10квФ'!C104</f>
        <v>0</v>
      </c>
      <c r="D104" s="64" t="str">
        <f>'[2]10квФ'!D104</f>
        <v>-</v>
      </c>
      <c r="E104" s="65">
        <f>'[2]10квФ'!E104</f>
        <v>0</v>
      </c>
      <c r="F104" s="50"/>
      <c r="G104" s="59" t="str">
        <f>'[2]10квФ'!G104</f>
        <v>-</v>
      </c>
      <c r="H104" s="60" t="str">
        <f>'[2]10квФ'!H104</f>
        <v>-</v>
      </c>
      <c r="I104" s="60" t="str">
        <f>'[2]10квФ'!I104</f>
        <v>-</v>
      </c>
      <c r="J104" s="52"/>
      <c r="K104" s="52"/>
      <c r="L104" s="52"/>
      <c r="M104" s="52"/>
      <c r="N104" s="52"/>
      <c r="O104" s="53"/>
      <c r="P104" s="53"/>
      <c r="Q104" s="53"/>
      <c r="R104" s="53"/>
      <c r="S104" s="53"/>
      <c r="T104" s="54"/>
      <c r="U104" s="53"/>
      <c r="V104" s="55"/>
      <c r="W104" s="53"/>
      <c r="X104" s="56"/>
      <c r="Y104" s="53"/>
      <c r="Z104" s="56"/>
      <c r="AA104" s="53"/>
      <c r="AB104" s="55"/>
      <c r="AC104" s="53"/>
      <c r="AD104" s="55"/>
      <c r="AE104" s="58"/>
    </row>
    <row r="105" spans="1:31" x14ac:dyDescent="0.25">
      <c r="A105" s="63">
        <f>'[2]10квФ'!A105</f>
        <v>0</v>
      </c>
      <c r="B105" s="63">
        <f>'[2]10квФ'!B105</f>
        <v>0</v>
      </c>
      <c r="C105" s="63">
        <f>'[2]10квФ'!C105</f>
        <v>0</v>
      </c>
      <c r="D105" s="64">
        <f>'[2]10квФ'!D105</f>
        <v>0</v>
      </c>
      <c r="E105" s="65">
        <f>'[2]10квФ'!E105</f>
        <v>0</v>
      </c>
      <c r="F105" s="50"/>
      <c r="G105" s="59" t="str">
        <f>'[2]10квФ'!G105</f>
        <v>-</v>
      </c>
      <c r="H105" s="60" t="str">
        <f>'[2]10квФ'!H105</f>
        <v>-</v>
      </c>
      <c r="I105" s="60" t="str">
        <f>'[2]10квФ'!I105</f>
        <v>-</v>
      </c>
      <c r="J105" s="52"/>
      <c r="K105" s="52"/>
      <c r="L105" s="52"/>
      <c r="M105" s="52"/>
      <c r="N105" s="52"/>
      <c r="O105" s="53"/>
      <c r="P105" s="53"/>
      <c r="Q105" s="53"/>
      <c r="R105" s="53"/>
      <c r="S105" s="53"/>
      <c r="T105" s="54"/>
      <c r="U105" s="53"/>
      <c r="V105" s="55"/>
      <c r="W105" s="53"/>
      <c r="X105" s="56"/>
      <c r="Y105" s="53"/>
      <c r="Z105" s="56"/>
      <c r="AA105" s="53"/>
      <c r="AB105" s="55"/>
      <c r="AC105" s="53"/>
      <c r="AD105" s="55"/>
      <c r="AE105" s="58"/>
    </row>
    <row r="106" spans="1:31" x14ac:dyDescent="0.25">
      <c r="A106" s="63">
        <f>'[2]10квФ'!A106</f>
        <v>0</v>
      </c>
      <c r="B106" s="63">
        <f>'[2]10квФ'!B106</f>
        <v>0</v>
      </c>
      <c r="C106" s="63">
        <f>'[2]10квФ'!C106</f>
        <v>0</v>
      </c>
      <c r="D106" s="64">
        <f>'[2]10квФ'!D106</f>
        <v>0</v>
      </c>
      <c r="E106" s="65">
        <f>'[2]10квФ'!E106</f>
        <v>0</v>
      </c>
      <c r="F106" s="50"/>
      <c r="G106" s="59" t="str">
        <f>'[2]10квФ'!G106</f>
        <v>-</v>
      </c>
      <c r="H106" s="60" t="str">
        <f>'[2]10квФ'!H106</f>
        <v>-</v>
      </c>
      <c r="I106" s="60" t="str">
        <f>'[2]10квФ'!I106</f>
        <v>-</v>
      </c>
      <c r="J106" s="52"/>
      <c r="K106" s="52"/>
      <c r="L106" s="52"/>
      <c r="M106" s="52"/>
      <c r="N106" s="52"/>
      <c r="O106" s="53"/>
      <c r="P106" s="53"/>
      <c r="Q106" s="53"/>
      <c r="R106" s="53"/>
      <c r="S106" s="53"/>
      <c r="T106" s="54"/>
      <c r="U106" s="53"/>
      <c r="V106" s="55"/>
      <c r="W106" s="53"/>
      <c r="X106" s="56"/>
      <c r="Y106" s="53"/>
      <c r="Z106" s="56"/>
      <c r="AA106" s="53"/>
      <c r="AB106" s="55"/>
      <c r="AC106" s="53"/>
      <c r="AD106" s="55"/>
      <c r="AE106" s="58"/>
    </row>
    <row r="107" spans="1:31" ht="47.25" x14ac:dyDescent="0.25">
      <c r="A107" s="63" t="str">
        <f>'[2]10квФ'!A107</f>
        <v>23-1431</v>
      </c>
      <c r="B107" s="63" t="str">
        <f>'[2]10квФ'!B107</f>
        <v>корр</v>
      </c>
      <c r="C107" s="63" t="str">
        <f>'[2]10квФ'!C107</f>
        <v>внеплан</v>
      </c>
      <c r="D107" s="64" t="str">
        <f>'[2]10квФ'!D107</f>
        <v>да</v>
      </c>
      <c r="E107" s="65" t="str">
        <f>'[2]10квФ'!E107</f>
        <v>а</v>
      </c>
      <c r="F107" s="50"/>
      <c r="G107" s="59" t="str">
        <f>'[2]10квФ'!G107</f>
        <v>1.1.1.3</v>
      </c>
      <c r="H107" s="60" t="str">
        <f>'[2]10квФ'!H107</f>
        <v>Строительство ТП 15/0,4 кВ, ЛЭП 15 кВ от ВЛ 15-330 (инв. № 5116188), ЛЭП 0,4 кВ г. Зеленоградск, п. Вишневое</v>
      </c>
      <c r="I107" s="60" t="str">
        <f>'[2]10квФ'!I107</f>
        <v>O_23-1431</v>
      </c>
      <c r="J107" s="52" t="str">
        <f>IF(B107="есть",'[2]10квФ'!M107,"нд")</f>
        <v>нд</v>
      </c>
      <c r="K107" s="52" t="str">
        <f>IF($B107="есть",[2]ист!K107,"нд")</f>
        <v>нд</v>
      </c>
      <c r="L107" s="52" t="str">
        <f>IF($B107="есть",[2]ист!L107,"нд")</f>
        <v>нд</v>
      </c>
      <c r="M107" s="52" t="str">
        <f>IF($B107="есть",[2]ист!M107,"нд")</f>
        <v>нд</v>
      </c>
      <c r="N107" s="52" t="str">
        <f>IF($B107="есть",[2]ист!O107+[2]ист!P107+[2]ист!Q107,"нд")</f>
        <v>нд</v>
      </c>
      <c r="O107" s="53">
        <f>ROUND('[2]10квФ'!N107,8)</f>
        <v>7.5790731999999998</v>
      </c>
      <c r="P107" s="53">
        <f>[2]ист!W107</f>
        <v>0</v>
      </c>
      <c r="Q107" s="53">
        <f>[2]ист!X107</f>
        <v>0</v>
      </c>
      <c r="R107" s="53">
        <f>ROUND(([2]ист!Y107+[2]ист!Z107),8)</f>
        <v>0</v>
      </c>
      <c r="S107" s="53">
        <f>O107-R107</f>
        <v>7.5790731999999998</v>
      </c>
      <c r="T107" s="54">
        <f t="shared" si="122"/>
        <v>0</v>
      </c>
      <c r="U107" s="53" t="str">
        <f t="shared" ref="U107" si="131">IF($J107="нд","нд",O107-J107)</f>
        <v>нд</v>
      </c>
      <c r="V107" s="55" t="str">
        <f t="shared" ref="V107" si="132">IF($J107="нд", "нд",U107/J107)</f>
        <v>нд</v>
      </c>
      <c r="W107" s="53" t="str">
        <f t="shared" ref="W107:Y107" si="133">IF($J107="нд","нд",0)</f>
        <v>нд</v>
      </c>
      <c r="X107" s="56" t="str">
        <f t="shared" si="133"/>
        <v>нд</v>
      </c>
      <c r="Y107" s="53" t="str">
        <f t="shared" si="133"/>
        <v>нд</v>
      </c>
      <c r="Z107" s="56" t="str">
        <f t="shared" ref="Z107" si="134">IF(Y107="нд","нд",0)</f>
        <v>нд</v>
      </c>
      <c r="AA107" s="53" t="str">
        <f t="shared" ref="AA107" si="135">IF($J107="нд","нд",R107-M107)</f>
        <v>нд</v>
      </c>
      <c r="AB107" s="55" t="str">
        <f t="shared" ref="AB107" si="136">IF(M107="нд","нд",AA107/M107)</f>
        <v>нд</v>
      </c>
      <c r="AC107" s="53" t="str">
        <f t="shared" ref="AC107" si="137">IF($J107="нд","нд",S107-N107)</f>
        <v>нд</v>
      </c>
      <c r="AD107" s="55" t="str">
        <f t="shared" ref="AD107" si="138">IF(N107="нд","нд",AC107/N107)</f>
        <v>нд</v>
      </c>
      <c r="AE107" s="58" t="str">
        <f>'[2]10квФ'!Z107</f>
        <v>Выполнение обязательств по договору ТП № 1926/03/23 от 06.06.2023, многоэтажная жилая застройка.</v>
      </c>
    </row>
    <row r="108" spans="1:31" x14ac:dyDescent="0.25">
      <c r="A108" s="63" t="str">
        <f>'[2]10квФ'!A108</f>
        <v>23-1408</v>
      </c>
      <c r="B108" s="63">
        <f>'[2]10квФ'!B108</f>
        <v>0</v>
      </c>
      <c r="C108" s="63" t="str">
        <f>'[2]10квФ'!C108</f>
        <v>внеплан</v>
      </c>
      <c r="D108" s="64" t="str">
        <f>'[2]10квФ'!D108</f>
        <v>-</v>
      </c>
      <c r="E108" s="65" t="str">
        <f>'[2]10квФ'!E108</f>
        <v>а</v>
      </c>
      <c r="F108" s="50"/>
      <c r="G108" s="59" t="str">
        <f>'[2]10квФ'!G108</f>
        <v>-</v>
      </c>
      <c r="H108" s="60" t="str">
        <f>'[2]10квФ'!H108</f>
        <v>-</v>
      </c>
      <c r="I108" s="60" t="str">
        <f>'[2]10квФ'!I108</f>
        <v>-</v>
      </c>
      <c r="J108" s="52"/>
      <c r="K108" s="52"/>
      <c r="L108" s="52"/>
      <c r="M108" s="52"/>
      <c r="N108" s="52"/>
      <c r="O108" s="53"/>
      <c r="P108" s="53"/>
      <c r="Q108" s="53"/>
      <c r="R108" s="53"/>
      <c r="S108" s="53"/>
      <c r="T108" s="54"/>
      <c r="U108" s="53"/>
      <c r="V108" s="55"/>
      <c r="W108" s="53"/>
      <c r="X108" s="56"/>
      <c r="Y108" s="53"/>
      <c r="Z108" s="56"/>
      <c r="AA108" s="53"/>
      <c r="AB108" s="55"/>
      <c r="AC108" s="53"/>
      <c r="AD108" s="55"/>
      <c r="AE108" s="58"/>
    </row>
    <row r="109" spans="1:31" ht="31.5" x14ac:dyDescent="0.25">
      <c r="A109" s="63" t="str">
        <f>'[2]10квФ'!A109</f>
        <v>23-0259</v>
      </c>
      <c r="B109" s="63" t="str">
        <f>'[2]10квФ'!B109</f>
        <v>корр</v>
      </c>
      <c r="C109" s="63" t="str">
        <f>'[2]10квФ'!C109</f>
        <v>внеплан</v>
      </c>
      <c r="D109" s="64" t="str">
        <f>'[2]10квФ'!D109</f>
        <v>да</v>
      </c>
      <c r="E109" s="65" t="str">
        <f>'[2]10квФ'!E109</f>
        <v>а</v>
      </c>
      <c r="F109" s="50"/>
      <c r="G109" s="59" t="str">
        <f>'[2]10квФ'!G109</f>
        <v>1.1.1.3</v>
      </c>
      <c r="H109" s="60" t="str">
        <f>'[2]10квФ'!H109</f>
        <v>Реконструкция ТП 088-07 в п. Заостровье Зеленоградского района</v>
      </c>
      <c r="I109" s="60" t="str">
        <f>'[2]10квФ'!I109</f>
        <v>O_23-0259</v>
      </c>
      <c r="J109" s="52" t="str">
        <f>IF(B109="есть",'[2]10квФ'!M109,"нд")</f>
        <v>нд</v>
      </c>
      <c r="K109" s="52" t="str">
        <f>IF($B109="есть",[2]ист!K109,"нд")</f>
        <v>нд</v>
      </c>
      <c r="L109" s="52" t="str">
        <f>IF($B109="есть",[2]ист!L109,"нд")</f>
        <v>нд</v>
      </c>
      <c r="M109" s="52" t="str">
        <f>IF($B109="есть",[2]ист!M109,"нд")</f>
        <v>нд</v>
      </c>
      <c r="N109" s="52" t="str">
        <f>IF($B109="есть",[2]ист!O109+[2]ист!P109+[2]ист!Q109,"нд")</f>
        <v>нд</v>
      </c>
      <c r="O109" s="53">
        <f>ROUND('[2]10квФ'!N109,8)</f>
        <v>5.9560969999999998E-2</v>
      </c>
      <c r="P109" s="53">
        <f>[2]ист!W109</f>
        <v>0</v>
      </c>
      <c r="Q109" s="53">
        <f>[2]ист!X109</f>
        <v>0</v>
      </c>
      <c r="R109" s="53">
        <f>ROUND(([2]ист!Y109+[2]ист!Z109),8)</f>
        <v>5.9560969999999998E-2</v>
      </c>
      <c r="S109" s="53">
        <f>O109-R109</f>
        <v>0</v>
      </c>
      <c r="T109" s="54">
        <f t="shared" si="122"/>
        <v>0</v>
      </c>
      <c r="U109" s="53" t="str">
        <f t="shared" ref="U109" si="139">IF($J109="нд","нд",O109-J109)</f>
        <v>нд</v>
      </c>
      <c r="V109" s="55" t="str">
        <f t="shared" ref="V109" si="140">IF($J109="нд", "нд",U109/J109)</f>
        <v>нд</v>
      </c>
      <c r="W109" s="53" t="str">
        <f t="shared" ref="W109:Y109" si="141">IF($J109="нд","нд",0)</f>
        <v>нд</v>
      </c>
      <c r="X109" s="56" t="str">
        <f t="shared" si="141"/>
        <v>нд</v>
      </c>
      <c r="Y109" s="53" t="str">
        <f t="shared" si="141"/>
        <v>нд</v>
      </c>
      <c r="Z109" s="56" t="str">
        <f t="shared" ref="Z109" si="142">IF(Y109="нд","нд",0)</f>
        <v>нд</v>
      </c>
      <c r="AA109" s="53" t="str">
        <f t="shared" ref="AA109" si="143">IF($J109="нд","нд",R109-M109)</f>
        <v>нд</v>
      </c>
      <c r="AB109" s="55" t="str">
        <f t="shared" ref="AB109" si="144">IF(M109="нд","нд",AA109/M109)</f>
        <v>нд</v>
      </c>
      <c r="AC109" s="53" t="str">
        <f t="shared" ref="AC109" si="145">IF($J109="нд","нд",S109-N109)</f>
        <v>нд</v>
      </c>
      <c r="AD109" s="55" t="str">
        <f t="shared" ref="AD109" si="146">IF(N109="нд","нд",AC109/N109)</f>
        <v>нд</v>
      </c>
      <c r="AE109" s="58" t="str">
        <f>'[2]10квФ'!Z109</f>
        <v>Выполнение обязательств по договору ТП №10953/09/22 д/с № 1 от 26.02.2024; Малоэтажная многоквартирная жилая застройка.</v>
      </c>
    </row>
    <row r="110" spans="1:31" x14ac:dyDescent="0.25">
      <c r="A110" s="63" t="str">
        <f>'[2]10квФ'!A110</f>
        <v>21-0705</v>
      </c>
      <c r="B110" s="63">
        <f>'[2]10квФ'!B110</f>
        <v>0</v>
      </c>
      <c r="C110" s="63" t="str">
        <f>'[2]10квФ'!C110</f>
        <v>внеплан</v>
      </c>
      <c r="D110" s="64" t="str">
        <f>'[2]10квФ'!D110</f>
        <v>-</v>
      </c>
      <c r="E110" s="65" t="str">
        <f>'[2]10квФ'!E110</f>
        <v>а</v>
      </c>
      <c r="F110" s="50"/>
      <c r="G110" s="59" t="str">
        <f>'[2]10квФ'!G110</f>
        <v>-</v>
      </c>
      <c r="H110" s="60" t="str">
        <f>'[2]10квФ'!H110</f>
        <v>-</v>
      </c>
      <c r="I110" s="60" t="str">
        <f>'[2]10квФ'!I110</f>
        <v>-</v>
      </c>
      <c r="J110" s="52"/>
      <c r="K110" s="52"/>
      <c r="L110" s="52"/>
      <c r="M110" s="52"/>
      <c r="N110" s="52"/>
      <c r="O110" s="53"/>
      <c r="P110" s="53"/>
      <c r="Q110" s="53"/>
      <c r="R110" s="53"/>
      <c r="S110" s="53"/>
      <c r="T110" s="54"/>
      <c r="U110" s="53"/>
      <c r="V110" s="55"/>
      <c r="W110" s="53"/>
      <c r="X110" s="56"/>
      <c r="Y110" s="53"/>
      <c r="Z110" s="56"/>
      <c r="AA110" s="53"/>
      <c r="AB110" s="55"/>
      <c r="AC110" s="53"/>
      <c r="AD110" s="55"/>
      <c r="AE110" s="58"/>
    </row>
    <row r="111" spans="1:31" x14ac:dyDescent="0.25">
      <c r="A111" s="63" t="str">
        <f>'[2]10квФ'!A111</f>
        <v>21-0745</v>
      </c>
      <c r="B111" s="63">
        <f>'[2]10квФ'!B111</f>
        <v>0</v>
      </c>
      <c r="C111" s="63" t="str">
        <f>'[2]10квФ'!C111</f>
        <v>внеплан</v>
      </c>
      <c r="D111" s="64" t="str">
        <f>'[2]10квФ'!D111</f>
        <v>-</v>
      </c>
      <c r="E111" s="65" t="str">
        <f>'[2]10квФ'!E111</f>
        <v>а</v>
      </c>
      <c r="F111" s="50"/>
      <c r="G111" s="59" t="str">
        <f>'[2]10квФ'!G111</f>
        <v>-</v>
      </c>
      <c r="H111" s="60" t="str">
        <f>'[2]10квФ'!H111</f>
        <v>-</v>
      </c>
      <c r="I111" s="60" t="str">
        <f>'[2]10квФ'!I111</f>
        <v>-</v>
      </c>
      <c r="J111" s="52"/>
      <c r="K111" s="52"/>
      <c r="L111" s="52"/>
      <c r="M111" s="52"/>
      <c r="N111" s="52"/>
      <c r="O111" s="53"/>
      <c r="P111" s="53"/>
      <c r="Q111" s="53"/>
      <c r="R111" s="53"/>
      <c r="S111" s="53"/>
      <c r="T111" s="54"/>
      <c r="U111" s="53"/>
      <c r="V111" s="55"/>
      <c r="W111" s="53"/>
      <c r="X111" s="56"/>
      <c r="Y111" s="53"/>
      <c r="Z111" s="56"/>
      <c r="AA111" s="53"/>
      <c r="AB111" s="55"/>
      <c r="AC111" s="53"/>
      <c r="AD111" s="55"/>
      <c r="AE111" s="58"/>
    </row>
    <row r="112" spans="1:31" ht="63" x14ac:dyDescent="0.25">
      <c r="A112" s="63" t="str">
        <f>'[2]10квФ'!A112</f>
        <v>23-0247</v>
      </c>
      <c r="B112" s="63">
        <f>'[2]10квФ'!B112</f>
        <v>0</v>
      </c>
      <c r="C112" s="63" t="str">
        <f>'[2]10квФ'!C112</f>
        <v>внеплан</v>
      </c>
      <c r="D112" s="64" t="str">
        <f>'[2]10квФ'!D112</f>
        <v>да</v>
      </c>
      <c r="E112" s="65" t="str">
        <f>'[2]10квФ'!E112</f>
        <v>а</v>
      </c>
      <c r="F112" s="50"/>
      <c r="G112" s="59" t="str">
        <f>'[2]10квФ'!G112</f>
        <v>1.1.1.3</v>
      </c>
      <c r="H112" s="60" t="str">
        <f>'[2]10квФ'!H112</f>
        <v>Строительство ТП 15/0,4 кВ, ЛЭП 15 кВ от ВЛ 15-100 (инв. № 5113702), ЛЭП 0,4 кВ, организация системы учета электроэнергии Балтийское шоссе, 16 км Светловский ГО</v>
      </c>
      <c r="I112" s="60" t="str">
        <f>'[2]10квФ'!I112</f>
        <v>O_23-0247</v>
      </c>
      <c r="J112" s="52" t="str">
        <f>IF(B112="есть",'[2]10квФ'!M112,"нд")</f>
        <v>нд</v>
      </c>
      <c r="K112" s="52" t="str">
        <f>IF($B112="есть",[2]ист!K112,"нд")</f>
        <v>нд</v>
      </c>
      <c r="L112" s="52" t="str">
        <f>IF($B112="есть",[2]ист!L112,"нд")</f>
        <v>нд</v>
      </c>
      <c r="M112" s="52" t="str">
        <f>IF($B112="есть",[2]ист!M112,"нд")</f>
        <v>нд</v>
      </c>
      <c r="N112" s="52" t="str">
        <f>IF($B112="есть",[2]ист!O112+[2]ист!P112+[2]ист!Q112,"нд")</f>
        <v>нд</v>
      </c>
      <c r="O112" s="53">
        <f>ROUND('[2]10квФ'!N112,8)</f>
        <v>0.12060119</v>
      </c>
      <c r="P112" s="53">
        <f>[2]ист!W112</f>
        <v>0</v>
      </c>
      <c r="Q112" s="53">
        <f>[2]ист!X112</f>
        <v>0</v>
      </c>
      <c r="R112" s="53">
        <f>ROUND(([2]ист!Y112+[2]ист!Z112),8)</f>
        <v>0</v>
      </c>
      <c r="S112" s="53">
        <f t="shared" ref="S112:S113" si="147">O112-R112</f>
        <v>0.12060119</v>
      </c>
      <c r="T112" s="54">
        <f t="shared" ref="T112:T113" si="148">(O112-SUM(Q112:S112))*1000000</f>
        <v>0</v>
      </c>
      <c r="U112" s="53" t="str">
        <f t="shared" ref="U112:U114" si="149">IF($J112="нд","нд",O112-J112)</f>
        <v>нд</v>
      </c>
      <c r="V112" s="55" t="str">
        <f t="shared" ref="V112:V113" si="150">IF($J112="нд", "нд",U112/J112)</f>
        <v>нд</v>
      </c>
      <c r="W112" s="53" t="str">
        <f t="shared" ref="W112:Y114" si="151">IF($J112="нд","нд",0)</f>
        <v>нд</v>
      </c>
      <c r="X112" s="56" t="str">
        <f t="shared" si="151"/>
        <v>нд</v>
      </c>
      <c r="Y112" s="53" t="str">
        <f t="shared" si="151"/>
        <v>нд</v>
      </c>
      <c r="Z112" s="56" t="str">
        <f t="shared" ref="Z112:Z113" si="152">IF(Y112="нд","нд",0)</f>
        <v>нд</v>
      </c>
      <c r="AA112" s="53" t="str">
        <f t="shared" ref="AA112:AA114" si="153">IF($J112="нд","нд",R112-M112)</f>
        <v>нд</v>
      </c>
      <c r="AB112" s="55" t="str">
        <f t="shared" ref="AB112:AB113" si="154">IF(M112="нд","нд",AA112/M112)</f>
        <v>нд</v>
      </c>
      <c r="AC112" s="53" t="str">
        <f t="shared" ref="AC112:AC114" si="155">IF($J112="нд","нд",S112-N112)</f>
        <v>нд</v>
      </c>
      <c r="AD112" s="55" t="str">
        <f t="shared" ref="AD112:AD113" si="156">IF(N112="нд","нд",AC112/N112)</f>
        <v>нд</v>
      </c>
      <c r="AE112" s="58" t="str">
        <f>'[2]10квФ'!Z112</f>
        <v>Выполнение обязательств  по договору ТП № 6925/06/22 от 15.08.2022.</v>
      </c>
    </row>
    <row r="113" spans="1:31" ht="63" x14ac:dyDescent="0.25">
      <c r="A113" s="63" t="str">
        <f>'[2]10квФ'!A113</f>
        <v>23-1152</v>
      </c>
      <c r="B113" s="63" t="str">
        <f>'[2]10квФ'!B113</f>
        <v>корр</v>
      </c>
      <c r="C113" s="63" t="str">
        <f>'[2]10квФ'!C113</f>
        <v>внеплан</v>
      </c>
      <c r="D113" s="64" t="str">
        <f>'[2]10квФ'!D113</f>
        <v>да</v>
      </c>
      <c r="E113" s="65" t="str">
        <f>'[2]10квФ'!E113</f>
        <v>а</v>
      </c>
      <c r="F113" s="50"/>
      <c r="G113" s="59" t="str">
        <f>'[2]10квФ'!G113</f>
        <v>1.1.1.3</v>
      </c>
      <c r="H113" s="60" t="str">
        <f>'[2]10квФ'!H113</f>
        <v>Строительство 2-х ТП 15/0,4 кВ, ЛЭП 15 кВ от КЛ 15-040 (инв. № 5113977), ЛЭП 15 кВ от КЛ 15-323 (инв. № 5115837), ЛЭП 0,4 кВ г. Светлогорск, п. Отрадное, пр-кт Калининградский</v>
      </c>
      <c r="I113" s="60" t="str">
        <f>'[2]10квФ'!I113</f>
        <v>P_23-1152</v>
      </c>
      <c r="J113" s="52" t="str">
        <f>IF(B113="есть",'[2]10квФ'!M113,"нд")</f>
        <v>нд</v>
      </c>
      <c r="K113" s="52" t="str">
        <f>IF($B113="есть",[2]ист!K113,"нд")</f>
        <v>нд</v>
      </c>
      <c r="L113" s="52" t="str">
        <f>IF($B113="есть",[2]ист!L113,"нд")</f>
        <v>нд</v>
      </c>
      <c r="M113" s="52" t="str">
        <f>IF($B113="есть",[2]ист!M113,"нд")</f>
        <v>нд</v>
      </c>
      <c r="N113" s="52" t="str">
        <f>IF($B113="есть",[2]ист!O113+[2]ист!P113+[2]ист!Q113,"нд")</f>
        <v>нд</v>
      </c>
      <c r="O113" s="53">
        <f>ROUND('[2]10квФ'!N113,8)</f>
        <v>0</v>
      </c>
      <c r="P113" s="53">
        <f>[2]ист!W113</f>
        <v>0</v>
      </c>
      <c r="Q113" s="53">
        <f>[2]ист!X113</f>
        <v>0</v>
      </c>
      <c r="R113" s="53">
        <f>ROUND(([2]ист!Y113+[2]ист!Z113),8)</f>
        <v>0</v>
      </c>
      <c r="S113" s="53">
        <f t="shared" si="147"/>
        <v>0</v>
      </c>
      <c r="T113" s="54">
        <f t="shared" si="148"/>
        <v>0</v>
      </c>
      <c r="U113" s="53" t="str">
        <f t="shared" si="149"/>
        <v>нд</v>
      </c>
      <c r="V113" s="55" t="str">
        <f t="shared" si="150"/>
        <v>нд</v>
      </c>
      <c r="W113" s="53" t="str">
        <f t="shared" si="151"/>
        <v>нд</v>
      </c>
      <c r="X113" s="56" t="str">
        <f t="shared" si="151"/>
        <v>нд</v>
      </c>
      <c r="Y113" s="53" t="str">
        <f t="shared" si="151"/>
        <v>нд</v>
      </c>
      <c r="Z113" s="56" t="str">
        <f t="shared" si="152"/>
        <v>нд</v>
      </c>
      <c r="AA113" s="53" t="str">
        <f t="shared" si="153"/>
        <v>нд</v>
      </c>
      <c r="AB113" s="55" t="str">
        <f t="shared" si="154"/>
        <v>нд</v>
      </c>
      <c r="AC113" s="53" t="str">
        <f t="shared" si="155"/>
        <v>нд</v>
      </c>
      <c r="AD113" s="55" t="str">
        <f t="shared" si="156"/>
        <v>нд</v>
      </c>
      <c r="AE113" s="58" t="str">
        <f>'[2]10квФ'!Z113</f>
        <v>Выполнение обязательств  по договору ТП от 03.05.2023 № 2428/04/23, от 24.11.2023 № 7792/09/23, № 7793/09/23, 7796/09/23, № 7798/09/23.</v>
      </c>
    </row>
    <row r="114" spans="1:31" ht="63" x14ac:dyDescent="0.25">
      <c r="A114" s="63" t="str">
        <f>'[2]10квФ'!A114</f>
        <v>21-1806</v>
      </c>
      <c r="B114" s="63" t="str">
        <f>'[2]10квФ'!B114</f>
        <v>есть</v>
      </c>
      <c r="C114" s="63" t="str">
        <f>'[2]10квФ'!C114</f>
        <v>план</v>
      </c>
      <c r="D114" s="64" t="str">
        <f>'[2]10квФ'!D114</f>
        <v>да</v>
      </c>
      <c r="E114" s="65" t="str">
        <f>'[2]10квФ'!E114</f>
        <v>а</v>
      </c>
      <c r="F114" s="50"/>
      <c r="G114" s="59" t="str">
        <f>'[2]10квФ'!G114</f>
        <v>1.1.1.3</v>
      </c>
      <c r="H114" s="60" t="str">
        <f>'[2]10квФ'!H114</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I114" s="60" t="str">
        <f>'[2]10квФ'!I114</f>
        <v>N_21-1806</v>
      </c>
      <c r="J114" s="52">
        <f>IF(B114="есть",'[2]10квФ'!M114,"нд")</f>
        <v>0</v>
      </c>
      <c r="K114" s="52">
        <v>0</v>
      </c>
      <c r="L114" s="52">
        <f>IF($B114="есть",[2]ист!L114,"нд")</f>
        <v>0</v>
      </c>
      <c r="M114" s="52">
        <f>IF($B114="есть",[2]ист!M114,"нд")</f>
        <v>0</v>
      </c>
      <c r="N114" s="52">
        <f>IF($B114="есть",[2]ист!O114+[2]ист!P114+[2]ист!Q114,"нд")</f>
        <v>0</v>
      </c>
      <c r="O114" s="53">
        <f>ROUND('[2]10квФ'!N114,8)</f>
        <v>30.2563</v>
      </c>
      <c r="P114" s="53">
        <f>[2]ист!W114</f>
        <v>0</v>
      </c>
      <c r="Q114" s="53">
        <f>[2]ист!X114</f>
        <v>0</v>
      </c>
      <c r="R114" s="53">
        <f>ROUND(([2]ист!Y114+[2]ист!Z114),8)</f>
        <v>0</v>
      </c>
      <c r="S114" s="53">
        <f>O114-R114</f>
        <v>30.2563</v>
      </c>
      <c r="T114" s="54">
        <f t="shared" si="122"/>
        <v>0</v>
      </c>
      <c r="U114" s="53">
        <f t="shared" si="149"/>
        <v>30.2563</v>
      </c>
      <c r="V114" s="55">
        <f t="shared" ref="V114" si="157">IF($J114=0,0,U114/J114)</f>
        <v>0</v>
      </c>
      <c r="W114" s="53">
        <f t="shared" si="151"/>
        <v>0</v>
      </c>
      <c r="X114" s="56">
        <f t="shared" si="151"/>
        <v>0</v>
      </c>
      <c r="Y114" s="53">
        <f t="shared" ref="Y114" si="158">Q114-L114</f>
        <v>0</v>
      </c>
      <c r="Z114" s="56">
        <f t="shared" ref="Z114" si="159">IF(Y114=0,0,Y114/L114)</f>
        <v>0</v>
      </c>
      <c r="AA114" s="53">
        <f t="shared" si="153"/>
        <v>0</v>
      </c>
      <c r="AB114" s="55">
        <f t="shared" ref="AB114" si="160">IF(M114=0,0,AA114/M114)</f>
        <v>0</v>
      </c>
      <c r="AC114" s="53">
        <f t="shared" si="155"/>
        <v>30.2563</v>
      </c>
      <c r="AD114" s="55">
        <f t="shared" ref="AD114" si="161">IF(N114=0,0,AC114/N114)</f>
        <v>0</v>
      </c>
      <c r="AE114" s="58" t="str">
        <f>'[2]10квФ'!Z114</f>
        <v>Оплата кредиторской задолженности за выполненные работы.</v>
      </c>
    </row>
    <row r="115" spans="1:31" x14ac:dyDescent="0.25">
      <c r="A115" s="63">
        <f>'[2]10квФ'!A115</f>
        <v>0</v>
      </c>
      <c r="B115" s="63">
        <f>'[2]10квФ'!B115</f>
        <v>0</v>
      </c>
      <c r="C115" s="63">
        <f>'[2]10квФ'!C115</f>
        <v>0</v>
      </c>
      <c r="D115" s="64">
        <f>'[2]10квФ'!D115</f>
        <v>0</v>
      </c>
      <c r="E115" s="65">
        <f>'[2]10квФ'!E115</f>
        <v>0</v>
      </c>
      <c r="F115" s="50"/>
      <c r="G115" s="59" t="str">
        <f>'[2]10квФ'!G115</f>
        <v>-</v>
      </c>
      <c r="H115" s="60" t="str">
        <f>'[2]10квФ'!H115</f>
        <v>-</v>
      </c>
      <c r="I115" s="60" t="str">
        <f>'[2]10квФ'!I115</f>
        <v>-</v>
      </c>
      <c r="J115" s="52"/>
      <c r="K115" s="52"/>
      <c r="L115" s="52"/>
      <c r="M115" s="52"/>
      <c r="N115" s="52"/>
      <c r="O115" s="53"/>
      <c r="P115" s="53"/>
      <c r="Q115" s="53"/>
      <c r="R115" s="53"/>
      <c r="S115" s="53"/>
      <c r="T115" s="54"/>
      <c r="U115" s="53"/>
      <c r="V115" s="69"/>
      <c r="W115" s="53"/>
      <c r="X115" s="56"/>
      <c r="Y115" s="53"/>
      <c r="Z115" s="56"/>
      <c r="AA115" s="53"/>
      <c r="AB115" s="55"/>
      <c r="AC115" s="53"/>
      <c r="AD115" s="69"/>
      <c r="AE115" s="58"/>
    </row>
    <row r="116" spans="1:31" x14ac:dyDescent="0.25">
      <c r="A116" s="63" t="str">
        <f>'[2]10квФ'!A116</f>
        <v>23-0334</v>
      </c>
      <c r="B116" s="63">
        <f>'[2]10квФ'!B116</f>
        <v>0</v>
      </c>
      <c r="C116" s="63" t="str">
        <f>'[2]10квФ'!C116</f>
        <v>внеплан</v>
      </c>
      <c r="D116" s="64" t="str">
        <f>'[2]10квФ'!D116</f>
        <v>-</v>
      </c>
      <c r="E116" s="65" t="str">
        <f>'[2]10квФ'!E116</f>
        <v>а</v>
      </c>
      <c r="F116" s="50"/>
      <c r="G116" s="59" t="str">
        <f>'[2]10квФ'!G116</f>
        <v>-</v>
      </c>
      <c r="H116" s="60" t="str">
        <f>'[2]10квФ'!H116</f>
        <v>-</v>
      </c>
      <c r="I116" s="60" t="str">
        <f>'[2]10квФ'!I116</f>
        <v>-</v>
      </c>
      <c r="J116" s="52"/>
      <c r="K116" s="52"/>
      <c r="L116" s="52"/>
      <c r="M116" s="52"/>
      <c r="N116" s="52"/>
      <c r="O116" s="53"/>
      <c r="P116" s="53"/>
      <c r="Q116" s="53"/>
      <c r="R116" s="53"/>
      <c r="S116" s="53"/>
      <c r="T116" s="54"/>
      <c r="U116" s="53"/>
      <c r="V116" s="55"/>
      <c r="W116" s="53"/>
      <c r="X116" s="56"/>
      <c r="Y116" s="53"/>
      <c r="Z116" s="56"/>
      <c r="AA116" s="53"/>
      <c r="AB116" s="55"/>
      <c r="AC116" s="53"/>
      <c r="AD116" s="55"/>
      <c r="AE116" s="58"/>
    </row>
    <row r="117" spans="1:31" x14ac:dyDescent="0.25">
      <c r="A117" s="63" t="str">
        <f>'[2]10квФ'!A117</f>
        <v>23-1404</v>
      </c>
      <c r="B117" s="63">
        <f>'[2]10квФ'!B117</f>
        <v>0</v>
      </c>
      <c r="C117" s="63" t="str">
        <f>'[2]10квФ'!C117</f>
        <v>внеплан</v>
      </c>
      <c r="D117" s="64" t="str">
        <f>'[2]10квФ'!D117</f>
        <v>-</v>
      </c>
      <c r="E117" s="65" t="str">
        <f>'[2]10квФ'!E117</f>
        <v>А.</v>
      </c>
      <c r="F117" s="50"/>
      <c r="G117" s="59" t="str">
        <f>'[2]10квФ'!G117</f>
        <v>-</v>
      </c>
      <c r="H117" s="60" t="str">
        <f>'[2]10квФ'!H117</f>
        <v>-</v>
      </c>
      <c r="I117" s="60" t="str">
        <f>'[2]10квФ'!I117</f>
        <v>-</v>
      </c>
      <c r="J117" s="52"/>
      <c r="K117" s="52"/>
      <c r="L117" s="52"/>
      <c r="M117" s="52"/>
      <c r="N117" s="52"/>
      <c r="O117" s="53"/>
      <c r="P117" s="53"/>
      <c r="Q117" s="53"/>
      <c r="R117" s="53"/>
      <c r="S117" s="53"/>
      <c r="T117" s="54"/>
      <c r="U117" s="53"/>
      <c r="V117" s="55"/>
      <c r="W117" s="53"/>
      <c r="X117" s="56"/>
      <c r="Y117" s="53"/>
      <c r="Z117" s="56"/>
      <c r="AA117" s="53"/>
      <c r="AB117" s="55"/>
      <c r="AC117" s="53"/>
      <c r="AD117" s="55"/>
      <c r="AE117" s="58"/>
    </row>
    <row r="118" spans="1:31" x14ac:dyDescent="0.25">
      <c r="A118" s="63">
        <f>'[2]10квФ'!A118</f>
        <v>0</v>
      </c>
      <c r="B118" s="63">
        <f>'[2]10квФ'!B118</f>
        <v>0</v>
      </c>
      <c r="C118" s="63">
        <f>'[2]10квФ'!C118</f>
        <v>0</v>
      </c>
      <c r="D118" s="64">
        <f>'[2]10квФ'!D118</f>
        <v>0</v>
      </c>
      <c r="E118" s="65">
        <f>'[2]10квФ'!E118</f>
        <v>0</v>
      </c>
      <c r="F118" s="50"/>
      <c r="G118" s="59" t="str">
        <f>'[2]10квФ'!G118</f>
        <v>-</v>
      </c>
      <c r="H118" s="60" t="str">
        <f>'[2]10квФ'!H118</f>
        <v>-</v>
      </c>
      <c r="I118" s="60" t="str">
        <f>'[2]10квФ'!I118</f>
        <v>-</v>
      </c>
      <c r="J118" s="52"/>
      <c r="K118" s="52"/>
      <c r="L118" s="52"/>
      <c r="M118" s="52"/>
      <c r="N118" s="52"/>
      <c r="O118" s="53"/>
      <c r="P118" s="53"/>
      <c r="Q118" s="53"/>
      <c r="R118" s="53"/>
      <c r="S118" s="53"/>
      <c r="T118" s="54"/>
      <c r="U118" s="53"/>
      <c r="V118" s="55"/>
      <c r="W118" s="53"/>
      <c r="X118" s="56"/>
      <c r="Y118" s="53"/>
      <c r="Z118" s="56"/>
      <c r="AA118" s="53"/>
      <c r="AB118" s="55"/>
      <c r="AC118" s="53"/>
      <c r="AD118" s="55"/>
      <c r="AE118" s="58"/>
    </row>
    <row r="119" spans="1:31" ht="63" x14ac:dyDescent="0.25">
      <c r="A119" s="63" t="str">
        <f>'[2]10квФ'!A119</f>
        <v>23-1163</v>
      </c>
      <c r="B119" s="63" t="str">
        <f>'[2]10квФ'!B119</f>
        <v>корр</v>
      </c>
      <c r="C119" s="63" t="str">
        <f>'[2]10квФ'!C119</f>
        <v>внеплан</v>
      </c>
      <c r="D119" s="64" t="str">
        <f>'[2]10квФ'!D119</f>
        <v>да</v>
      </c>
      <c r="E119" s="65" t="str">
        <f>'[2]10квФ'!E119</f>
        <v>а</v>
      </c>
      <c r="F119" s="50"/>
      <c r="G119" s="59" t="str">
        <f>'[2]10квФ'!G119</f>
        <v>1.1.1.3</v>
      </c>
      <c r="H119" s="60" t="str">
        <f>'[2]10квФ'!H119</f>
        <v>Строительство КЛ-0,4 кВ от КТП 10/0,4 кВ (новой) (по ТЗ № Г/ОКС/17036/2021), организация системы учета электроэнергии по ул. А. Невского в г. Калининграде</v>
      </c>
      <c r="I119" s="60" t="str">
        <f>'[2]10квФ'!I119</f>
        <v>O_23-1163</v>
      </c>
      <c r="J119" s="52" t="str">
        <f>IF(B119="есть",'[2]10квФ'!M119,"нд")</f>
        <v>нд</v>
      </c>
      <c r="K119" s="52" t="str">
        <f>IF($B119="есть",[2]ист!K119,"нд")</f>
        <v>нд</v>
      </c>
      <c r="L119" s="52" t="str">
        <f>IF($B119="есть",[2]ист!L119,"нд")</f>
        <v>нд</v>
      </c>
      <c r="M119" s="52" t="str">
        <f>IF($B119="есть",[2]ист!M119,"нд")</f>
        <v>нд</v>
      </c>
      <c r="N119" s="52" t="str">
        <f>IF($B119="есть",[2]ист!O119+[2]ист!P119+[2]ист!Q119,"нд")</f>
        <v>нд</v>
      </c>
      <c r="O119" s="53">
        <f>ROUND('[2]10квФ'!N119,8)</f>
        <v>2.3784680900000001</v>
      </c>
      <c r="P119" s="53">
        <f>[2]ист!W119</f>
        <v>0</v>
      </c>
      <c r="Q119" s="53">
        <f>[2]ист!X119</f>
        <v>0</v>
      </c>
      <c r="R119" s="53">
        <f>ROUND(([2]ист!Y119+[2]ист!Z119),8)</f>
        <v>0</v>
      </c>
      <c r="S119" s="53">
        <f>O119-R119</f>
        <v>2.3784680900000001</v>
      </c>
      <c r="T119" s="54">
        <f t="shared" si="122"/>
        <v>0</v>
      </c>
      <c r="U119" s="53" t="str">
        <f t="shared" ref="U119" si="162">IF($J119="нд","нд",O119-J119)</f>
        <v>нд</v>
      </c>
      <c r="V119" s="55" t="str">
        <f t="shared" ref="V119" si="163">IF($J119="нд", "нд",U119/J119)</f>
        <v>нд</v>
      </c>
      <c r="W119" s="53" t="str">
        <f t="shared" ref="W119:Y119" si="164">IF($J119="нд","нд",0)</f>
        <v>нд</v>
      </c>
      <c r="X119" s="56" t="str">
        <f t="shared" si="164"/>
        <v>нд</v>
      </c>
      <c r="Y119" s="53" t="str">
        <f t="shared" si="164"/>
        <v>нд</v>
      </c>
      <c r="Z119" s="56" t="str">
        <f t="shared" ref="Z119" si="165">IF(Y119="нд","нд",0)</f>
        <v>нд</v>
      </c>
      <c r="AA119" s="53" t="str">
        <f t="shared" ref="AA119" si="166">IF($J119="нд","нд",R119-M119)</f>
        <v>нд</v>
      </c>
      <c r="AB119" s="55" t="str">
        <f t="shared" ref="AB119" si="167">IF(M119="нд","нд",AA119/M119)</f>
        <v>нд</v>
      </c>
      <c r="AC119" s="53" t="str">
        <f t="shared" ref="AC119" si="168">IF($J119="нд","нд",S119-N119)</f>
        <v>нд</v>
      </c>
      <c r="AD119" s="55" t="str">
        <f t="shared" ref="AD119" si="169">IF(N119="нд","нд",AC119/N119)</f>
        <v>нд</v>
      </c>
      <c r="AE119" s="58" t="str">
        <f>'[2]10квФ'!Z119</f>
        <v>Выполнение обязательств по договору ТП №12629/12/21 от 18.01.2022; многоэтажная жилая застройка.</v>
      </c>
    </row>
    <row r="120" spans="1:31" x14ac:dyDescent="0.25">
      <c r="A120" s="63" t="str">
        <f>'[2]10квФ'!A120</f>
        <v>23-0338</v>
      </c>
      <c r="B120" s="63">
        <f>'[2]10квФ'!B120</f>
        <v>0</v>
      </c>
      <c r="C120" s="63" t="str">
        <f>'[2]10квФ'!C120</f>
        <v>внеплан</v>
      </c>
      <c r="D120" s="64" t="str">
        <f>'[2]10квФ'!D120</f>
        <v>-</v>
      </c>
      <c r="E120" s="65" t="str">
        <f>'[2]10квФ'!E120</f>
        <v>а</v>
      </c>
      <c r="F120" s="50"/>
      <c r="G120" s="59" t="str">
        <f>'[2]10квФ'!G120</f>
        <v>-</v>
      </c>
      <c r="H120" s="60" t="str">
        <f>'[2]10квФ'!H120</f>
        <v>-</v>
      </c>
      <c r="I120" s="60" t="str">
        <f>'[2]10квФ'!I120</f>
        <v>-</v>
      </c>
      <c r="J120" s="52"/>
      <c r="K120" s="52"/>
      <c r="L120" s="52"/>
      <c r="M120" s="52"/>
      <c r="N120" s="52"/>
      <c r="O120" s="53"/>
      <c r="P120" s="53"/>
      <c r="Q120" s="53"/>
      <c r="R120" s="53"/>
      <c r="S120" s="53"/>
      <c r="T120" s="54"/>
      <c r="U120" s="53"/>
      <c r="V120" s="55"/>
      <c r="W120" s="53"/>
      <c r="X120" s="56"/>
      <c r="Y120" s="53"/>
      <c r="Z120" s="56"/>
      <c r="AA120" s="53"/>
      <c r="AB120" s="55"/>
      <c r="AC120" s="53"/>
      <c r="AD120" s="55"/>
      <c r="AE120" s="58"/>
    </row>
    <row r="121" spans="1:31" x14ac:dyDescent="0.25">
      <c r="A121" s="63" t="str">
        <f>'[2]10квФ'!A121</f>
        <v>23-0343</v>
      </c>
      <c r="B121" s="63">
        <f>'[2]10квФ'!B121</f>
        <v>0</v>
      </c>
      <c r="C121" s="63" t="str">
        <f>'[2]10квФ'!C121</f>
        <v>внеплан</v>
      </c>
      <c r="D121" s="64" t="str">
        <f>'[2]10квФ'!D121</f>
        <v>-</v>
      </c>
      <c r="E121" s="65" t="str">
        <f>'[2]10квФ'!E121</f>
        <v>а</v>
      </c>
      <c r="F121" s="50"/>
      <c r="G121" s="59" t="str">
        <f>'[2]10квФ'!G121</f>
        <v>-</v>
      </c>
      <c r="H121" s="60" t="str">
        <f>'[2]10квФ'!H121</f>
        <v>-</v>
      </c>
      <c r="I121" s="60" t="str">
        <f>'[2]10квФ'!I121</f>
        <v>-</v>
      </c>
      <c r="J121" s="52"/>
      <c r="K121" s="52"/>
      <c r="L121" s="52"/>
      <c r="M121" s="52"/>
      <c r="N121" s="52"/>
      <c r="O121" s="53"/>
      <c r="P121" s="53"/>
      <c r="Q121" s="53"/>
      <c r="R121" s="53"/>
      <c r="S121" s="53"/>
      <c r="T121" s="54"/>
      <c r="U121" s="53"/>
      <c r="V121" s="55"/>
      <c r="W121" s="53"/>
      <c r="X121" s="56"/>
      <c r="Y121" s="53"/>
      <c r="Z121" s="56"/>
      <c r="AA121" s="53"/>
      <c r="AB121" s="55"/>
      <c r="AC121" s="53"/>
      <c r="AD121" s="55"/>
      <c r="AE121" s="58"/>
    </row>
    <row r="122" spans="1:31" ht="47.25" x14ac:dyDescent="0.25">
      <c r="A122" s="63" t="str">
        <f>'[2]10квФ'!A122</f>
        <v>23-1041</v>
      </c>
      <c r="B122" s="63">
        <f>'[2]10квФ'!B122</f>
        <v>0</v>
      </c>
      <c r="C122" s="63" t="str">
        <f>'[2]10квФ'!C122</f>
        <v>внеплан</v>
      </c>
      <c r="D122" s="64" t="str">
        <f>'[2]10квФ'!D122</f>
        <v>да</v>
      </c>
      <c r="E122" s="65" t="str">
        <f>'[2]10квФ'!E122</f>
        <v>а</v>
      </c>
      <c r="F122" s="50"/>
      <c r="G122" s="59" t="str">
        <f>'[2]10квФ'!G122</f>
        <v>1.1.1.3</v>
      </c>
      <c r="H122" s="60" t="str">
        <f>'[2]10квФ'!H122</f>
        <v>Строительство ЛЭП 0,4 кВ от ТП 326-02, организация системы учета электроэнергии г. Зеленоградск, ул. Тургенева</v>
      </c>
      <c r="I122" s="60" t="str">
        <f>'[2]10квФ'!I122</f>
        <v>O_23-1041</v>
      </c>
      <c r="J122" s="52" t="str">
        <f>IF(B122="есть",'[2]10квФ'!M122,"нд")</f>
        <v>нд</v>
      </c>
      <c r="K122" s="52" t="str">
        <f>IF($B122="есть",[2]ист!K122,"нд")</f>
        <v>нд</v>
      </c>
      <c r="L122" s="52" t="str">
        <f>IF($B122="есть",[2]ист!L122,"нд")</f>
        <v>нд</v>
      </c>
      <c r="M122" s="52" t="str">
        <f>IF($B122="есть",[2]ист!M122,"нд")</f>
        <v>нд</v>
      </c>
      <c r="N122" s="52" t="str">
        <f>IF($B122="есть",[2]ист!O122+[2]ист!P122+[2]ист!Q122,"нд")</f>
        <v>нд</v>
      </c>
      <c r="O122" s="53">
        <f>ROUND('[2]10квФ'!N122,8)</f>
        <v>1.235E-5</v>
      </c>
      <c r="P122" s="53">
        <f>[2]ист!W122</f>
        <v>0</v>
      </c>
      <c r="Q122" s="53">
        <f>[2]ист!X122</f>
        <v>0</v>
      </c>
      <c r="R122" s="53">
        <f>ROUND(([2]ист!Y122+[2]ист!Z122),8)</f>
        <v>0</v>
      </c>
      <c r="S122" s="53">
        <f>O122-R122</f>
        <v>1.235E-5</v>
      </c>
      <c r="T122" s="54">
        <f t="shared" ref="T122" si="170">(O122-SUM(Q122:S122))*1000000</f>
        <v>0</v>
      </c>
      <c r="U122" s="53" t="str">
        <f t="shared" ref="U122" si="171">IF($J122="нд","нд",O122-J122)</f>
        <v>нд</v>
      </c>
      <c r="V122" s="55" t="str">
        <f t="shared" ref="V122" si="172">IF($J122="нд", "нд",U122/J122)</f>
        <v>нд</v>
      </c>
      <c r="W122" s="53" t="str">
        <f t="shared" ref="W122:Y122" si="173">IF($J122="нд","нд",0)</f>
        <v>нд</v>
      </c>
      <c r="X122" s="56" t="str">
        <f t="shared" si="173"/>
        <v>нд</v>
      </c>
      <c r="Y122" s="53" t="str">
        <f t="shared" si="173"/>
        <v>нд</v>
      </c>
      <c r="Z122" s="56" t="str">
        <f t="shared" ref="Z122" si="174">IF(Y122="нд","нд",0)</f>
        <v>нд</v>
      </c>
      <c r="AA122" s="53" t="str">
        <f t="shared" ref="AA122" si="175">IF($J122="нд","нд",R122-M122)</f>
        <v>нд</v>
      </c>
      <c r="AB122" s="55" t="str">
        <f t="shared" ref="AB122" si="176">IF(M122="нд","нд",AA122/M122)</f>
        <v>нд</v>
      </c>
      <c r="AC122" s="53" t="str">
        <f t="shared" ref="AC122" si="177">IF($J122="нд","нд",S122-N122)</f>
        <v>нд</v>
      </c>
      <c r="AD122" s="55" t="str">
        <f t="shared" ref="AD122" si="178">IF(N122="нд","нд",AC122/N122)</f>
        <v>нд</v>
      </c>
      <c r="AE122" s="58" t="str">
        <f>'[2]10квФ'!Z122</f>
        <v>Выполнение обязательств  по договору ТП №2501/04/23 от 19.04.2023. Автостоянка, здания автостоянки.</v>
      </c>
    </row>
    <row r="123" spans="1:31" x14ac:dyDescent="0.25">
      <c r="A123" s="63">
        <f>'[2]10квФ'!A123</f>
        <v>0</v>
      </c>
      <c r="B123" s="63">
        <f>'[2]10квФ'!B123</f>
        <v>0</v>
      </c>
      <c r="C123" s="63">
        <f>'[2]10квФ'!C123</f>
        <v>0</v>
      </c>
      <c r="D123" s="64">
        <f>'[2]10квФ'!D123</f>
        <v>0</v>
      </c>
      <c r="E123" s="65">
        <f>'[2]10квФ'!E123</f>
        <v>0</v>
      </c>
      <c r="F123" s="50"/>
      <c r="G123" s="59" t="str">
        <f>'[2]10квФ'!G123</f>
        <v>-</v>
      </c>
      <c r="H123" s="60" t="str">
        <f>'[2]10квФ'!H123</f>
        <v>-</v>
      </c>
      <c r="I123" s="60" t="str">
        <f>'[2]10квФ'!I123</f>
        <v>-</v>
      </c>
      <c r="J123" s="52"/>
      <c r="K123" s="52"/>
      <c r="L123" s="52"/>
      <c r="M123" s="52"/>
      <c r="N123" s="52"/>
      <c r="O123" s="53"/>
      <c r="P123" s="53"/>
      <c r="Q123" s="53"/>
      <c r="R123" s="53"/>
      <c r="S123" s="53"/>
      <c r="T123" s="54"/>
      <c r="U123" s="53"/>
      <c r="V123" s="55"/>
      <c r="W123" s="53"/>
      <c r="X123" s="56"/>
      <c r="Y123" s="53"/>
      <c r="Z123" s="56"/>
      <c r="AA123" s="53"/>
      <c r="AB123" s="55"/>
      <c r="AC123" s="53"/>
      <c r="AD123" s="55"/>
      <c r="AE123" s="58"/>
    </row>
    <row r="124" spans="1:31" ht="47.25" x14ac:dyDescent="0.25">
      <c r="A124" s="63" t="str">
        <f>'[2]10квФ'!A124</f>
        <v>21-1307</v>
      </c>
      <c r="B124" s="63" t="str">
        <f>'[2]10квФ'!B124</f>
        <v>корр</v>
      </c>
      <c r="C124" s="63" t="str">
        <f>'[2]10квФ'!C124</f>
        <v>внеплан</v>
      </c>
      <c r="D124" s="64" t="str">
        <f>'[2]10квФ'!D124</f>
        <v>да</v>
      </c>
      <c r="E124" s="65" t="str">
        <f>'[2]10квФ'!E124</f>
        <v>а</v>
      </c>
      <c r="F124" s="50"/>
      <c r="G124" s="59" t="str">
        <f>'[2]10квФ'!G124</f>
        <v>1.1.1.3</v>
      </c>
      <c r="H124" s="60" t="str">
        <f>'[2]10квФ'!H124</f>
        <v>Строительство ЛЭП 0,4 кВ от ТП 353-01, организация системы учета электроэнергии в г. Калининграде, ул. Каблукова</v>
      </c>
      <c r="I124" s="60" t="str">
        <f>'[2]10квФ'!I124</f>
        <v>N_21-1307</v>
      </c>
      <c r="J124" s="52" t="str">
        <f>IF(B124="есть",'[2]10квФ'!M124,"нд")</f>
        <v>нд</v>
      </c>
      <c r="K124" s="52" t="str">
        <f>IF($B124="есть",[2]ист!K124,"нд")</f>
        <v>нд</v>
      </c>
      <c r="L124" s="52" t="str">
        <f>IF($B124="есть",[2]ист!L124,"нд")</f>
        <v>нд</v>
      </c>
      <c r="M124" s="52" t="str">
        <f>IF($B124="есть",[2]ист!M124,"нд")</f>
        <v>нд</v>
      </c>
      <c r="N124" s="52" t="str">
        <f>IF($B124="есть",[2]ист!O124+[2]ист!P124+[2]ист!Q124,"нд")</f>
        <v>нд</v>
      </c>
      <c r="O124" s="53">
        <f>ROUND('[2]10квФ'!N124,8)</f>
        <v>0</v>
      </c>
      <c r="P124" s="53">
        <f>[2]ист!W124</f>
        <v>0</v>
      </c>
      <c r="Q124" s="53">
        <f>[2]ист!X124</f>
        <v>0</v>
      </c>
      <c r="R124" s="53">
        <f>ROUND(([2]ист!Y124+[2]ист!Z124),8)</f>
        <v>0</v>
      </c>
      <c r="S124" s="53">
        <f>O124-R124</f>
        <v>0</v>
      </c>
      <c r="T124" s="53"/>
      <c r="U124" s="53" t="str">
        <f t="shared" ref="U124" si="179">IF($J124="нд","нд",O124-J124)</f>
        <v>нд</v>
      </c>
      <c r="V124" s="55" t="str">
        <f t="shared" ref="V124" si="180">IF($J124="нд", "нд",U124/J124)</f>
        <v>нд</v>
      </c>
      <c r="W124" s="53" t="str">
        <f t="shared" ref="W124:Y124" si="181">IF($J124="нд","нд",0)</f>
        <v>нд</v>
      </c>
      <c r="X124" s="56" t="str">
        <f t="shared" si="181"/>
        <v>нд</v>
      </c>
      <c r="Y124" s="53" t="str">
        <f t="shared" si="181"/>
        <v>нд</v>
      </c>
      <c r="Z124" s="56" t="str">
        <f t="shared" ref="Z124" si="182">IF(Y124="нд","нд",0)</f>
        <v>нд</v>
      </c>
      <c r="AA124" s="53" t="str">
        <f t="shared" ref="AA124" si="183">IF($J124="нд","нд",R124-M124)</f>
        <v>нд</v>
      </c>
      <c r="AB124" s="55" t="str">
        <f t="shared" ref="AB124" si="184">IF(M124="нд","нд",AA124/M124)</f>
        <v>нд</v>
      </c>
      <c r="AC124" s="53" t="str">
        <f t="shared" ref="AC124" si="185">IF($J124="нд","нд",S124-N124)</f>
        <v>нд</v>
      </c>
      <c r="AD124" s="55" t="str">
        <f t="shared" ref="AD124" si="186">IF(N124="нд","нд",AC124/N124)</f>
        <v>нд</v>
      </c>
      <c r="AE124" s="58" t="str">
        <f>'[2]10квФ'!Z124</f>
        <v>Выполнение обязательств по договору ТП 2796/04/21 от 26.05.2021, многоквартирный жилой дом.</v>
      </c>
    </row>
    <row r="125" spans="1:31" x14ac:dyDescent="0.25">
      <c r="A125" s="63" t="str">
        <f>'[2]10квФ'!A125</f>
        <v>21-1174</v>
      </c>
      <c r="B125" s="63">
        <f>'[2]10квФ'!B125</f>
        <v>0</v>
      </c>
      <c r="C125" s="63" t="str">
        <f>'[2]10квФ'!C125</f>
        <v>внеплан</v>
      </c>
      <c r="D125" s="64" t="str">
        <f>'[2]10квФ'!D125</f>
        <v>-</v>
      </c>
      <c r="E125" s="65" t="str">
        <f>'[2]10квФ'!E125</f>
        <v>а</v>
      </c>
      <c r="F125" s="50"/>
      <c r="G125" s="59" t="str">
        <f>'[2]10квФ'!G125</f>
        <v>-</v>
      </c>
      <c r="H125" s="60" t="str">
        <f>'[2]10квФ'!H125</f>
        <v>-</v>
      </c>
      <c r="I125" s="60" t="str">
        <f>'[2]10квФ'!I125</f>
        <v>-</v>
      </c>
      <c r="J125" s="52"/>
      <c r="K125" s="52"/>
      <c r="L125" s="52"/>
      <c r="M125" s="52"/>
      <c r="N125" s="52"/>
      <c r="O125" s="53"/>
      <c r="P125" s="53"/>
      <c r="Q125" s="53"/>
      <c r="R125" s="53"/>
      <c r="S125" s="53"/>
      <c r="T125" s="53"/>
      <c r="U125" s="53"/>
      <c r="V125" s="56"/>
      <c r="W125" s="53"/>
      <c r="X125" s="56"/>
      <c r="Y125" s="53"/>
      <c r="Z125" s="56"/>
      <c r="AA125" s="53"/>
      <c r="AB125" s="56"/>
      <c r="AC125" s="53"/>
      <c r="AD125" s="56"/>
      <c r="AE125" s="58"/>
    </row>
    <row r="126" spans="1:31" x14ac:dyDescent="0.25">
      <c r="A126" s="63">
        <f>'[2]10квФ'!A126</f>
        <v>0</v>
      </c>
      <c r="B126" s="63">
        <f>'[2]10квФ'!B126</f>
        <v>0</v>
      </c>
      <c r="C126" s="63">
        <f>'[2]10квФ'!C126</f>
        <v>0</v>
      </c>
      <c r="D126" s="64">
        <f>'[2]10квФ'!D126</f>
        <v>0</v>
      </c>
      <c r="E126" s="65">
        <f>'[2]10квФ'!E126</f>
        <v>0</v>
      </c>
      <c r="F126" s="50"/>
      <c r="G126" s="59" t="str">
        <f>'[2]10квФ'!G126</f>
        <v>-</v>
      </c>
      <c r="H126" s="60" t="str">
        <f>'[2]10квФ'!H126</f>
        <v>-</v>
      </c>
      <c r="I126" s="60" t="str">
        <f>'[2]10квФ'!I126</f>
        <v>-</v>
      </c>
      <c r="J126" s="52"/>
      <c r="K126" s="52"/>
      <c r="L126" s="52"/>
      <c r="M126" s="52"/>
      <c r="N126" s="52"/>
      <c r="O126" s="53"/>
      <c r="P126" s="53"/>
      <c r="Q126" s="53"/>
      <c r="R126" s="53"/>
      <c r="S126" s="53"/>
      <c r="T126" s="54"/>
      <c r="U126" s="53"/>
      <c r="V126" s="55"/>
      <c r="W126" s="53"/>
      <c r="X126" s="56"/>
      <c r="Y126" s="53"/>
      <c r="Z126" s="56"/>
      <c r="AA126" s="53"/>
      <c r="AB126" s="55"/>
      <c r="AC126" s="53"/>
      <c r="AD126" s="55"/>
      <c r="AE126" s="58"/>
    </row>
    <row r="127" spans="1:31" ht="47.25" x14ac:dyDescent="0.25">
      <c r="A127" s="63" t="str">
        <f>'[2]10квФ'!A127</f>
        <v>21-1883</v>
      </c>
      <c r="B127" s="63">
        <f>'[2]10квФ'!B127</f>
        <v>0</v>
      </c>
      <c r="C127" s="63" t="str">
        <f>'[2]10квФ'!C127</f>
        <v>внеплан</v>
      </c>
      <c r="D127" s="64" t="str">
        <f>'[2]10квФ'!D127</f>
        <v>да</v>
      </c>
      <c r="E127" s="65" t="str">
        <f>'[2]10квФ'!E127</f>
        <v>а</v>
      </c>
      <c r="F127" s="50"/>
      <c r="G127" s="59" t="str">
        <f>'[2]10квФ'!G127</f>
        <v>1.1.1.3</v>
      </c>
      <c r="H127" s="60" t="str">
        <f>'[2]10квФ'!H127</f>
        <v xml:space="preserve">Строительство ЛЭП-1 кВ от ТП-688, реконструкция ТП-688 (инв.№ 5460252), организация систем учета электроэнергии по ул. Псковской в г. Калининграде </v>
      </c>
      <c r="I127" s="60" t="str">
        <f>'[2]10квФ'!I127</f>
        <v>O_21-1883</v>
      </c>
      <c r="J127" s="52" t="str">
        <f>IF(B127="есть",'[2]10квФ'!M127,"нд")</f>
        <v>нд</v>
      </c>
      <c r="K127" s="52" t="str">
        <f>IF($B127="есть",[2]ист!K127,"нд")</f>
        <v>нд</v>
      </c>
      <c r="L127" s="52" t="str">
        <f>IF($B127="есть",[2]ист!L127,"нд")</f>
        <v>нд</v>
      </c>
      <c r="M127" s="52" t="str">
        <f>IF($B127="есть",[2]ист!M127,"нд")</f>
        <v>нд</v>
      </c>
      <c r="N127" s="52" t="str">
        <f>IF($B127="есть",[2]ист!O127+[2]ист!P127+[2]ист!Q127,"нд")</f>
        <v>нд</v>
      </c>
      <c r="O127" s="53">
        <f>ROUND('[2]10квФ'!N127,8)</f>
        <v>0</v>
      </c>
      <c r="P127" s="53">
        <f>[2]ист!W127</f>
        <v>0</v>
      </c>
      <c r="Q127" s="53">
        <f>[2]ист!X127</f>
        <v>0</v>
      </c>
      <c r="R127" s="53">
        <f>ROUND(([2]ист!Y127+[2]ист!Z127),8)</f>
        <v>0</v>
      </c>
      <c r="S127" s="53">
        <f>O127-R127</f>
        <v>0</v>
      </c>
      <c r="T127" s="54">
        <f t="shared" ref="T127" si="187">(O127-SUM(Q127:S127))*1000000</f>
        <v>0</v>
      </c>
      <c r="U127" s="53" t="str">
        <f t="shared" ref="U127" si="188">IF($J127="нд","нд",O127-J127)</f>
        <v>нд</v>
      </c>
      <c r="V127" s="55" t="str">
        <f t="shared" ref="V127" si="189">IF($J127="нд", "нд",U127/J127)</f>
        <v>нд</v>
      </c>
      <c r="W127" s="53" t="str">
        <f t="shared" ref="W127:Y127" si="190">IF($J127="нд","нд",0)</f>
        <v>нд</v>
      </c>
      <c r="X127" s="56" t="str">
        <f t="shared" si="190"/>
        <v>нд</v>
      </c>
      <c r="Y127" s="53" t="str">
        <f t="shared" si="190"/>
        <v>нд</v>
      </c>
      <c r="Z127" s="56" t="str">
        <f t="shared" ref="Z127" si="191">IF(Y127="нд","нд",0)</f>
        <v>нд</v>
      </c>
      <c r="AA127" s="53" t="str">
        <f t="shared" ref="AA127" si="192">IF($J127="нд","нд",R127-M127)</f>
        <v>нд</v>
      </c>
      <c r="AB127" s="55" t="str">
        <f t="shared" ref="AB127" si="193">IF(M127="нд","нд",AA127/M127)</f>
        <v>нд</v>
      </c>
      <c r="AC127" s="53" t="str">
        <f t="shared" ref="AC127" si="194">IF($J127="нд","нд",S127-N127)</f>
        <v>нд</v>
      </c>
      <c r="AD127" s="55" t="str">
        <f t="shared" ref="AD127" si="195">IF(N127="нд","нд",AC127/N127)</f>
        <v>нд</v>
      </c>
      <c r="AE127" s="58" t="str">
        <f>'[2]10квФ'!Z127</f>
        <v xml:space="preserve">Выполнение обязательств по договору ТП №9829/10/21 д/с №1 от 30.03.2022, многоквартирный жилой дом. </v>
      </c>
    </row>
    <row r="128" spans="1:31" x14ac:dyDescent="0.25">
      <c r="A128" s="63">
        <f>'[2]10квФ'!A128</f>
        <v>0</v>
      </c>
      <c r="B128" s="63">
        <f>'[2]10квФ'!B128</f>
        <v>0</v>
      </c>
      <c r="C128" s="63">
        <f>'[2]10квФ'!C128</f>
        <v>0</v>
      </c>
      <c r="D128" s="64">
        <f>'[2]10квФ'!D128</f>
        <v>0</v>
      </c>
      <c r="E128" s="65">
        <f>'[2]10квФ'!E128</f>
        <v>0</v>
      </c>
      <c r="F128" s="50"/>
      <c r="G128" s="59" t="str">
        <f>'[2]10квФ'!G128</f>
        <v>-</v>
      </c>
      <c r="H128" s="60" t="str">
        <f>'[2]10квФ'!H128</f>
        <v>-</v>
      </c>
      <c r="I128" s="60" t="str">
        <f>'[2]10квФ'!I128</f>
        <v>-</v>
      </c>
      <c r="J128" s="52"/>
      <c r="K128" s="52"/>
      <c r="L128" s="52"/>
      <c r="M128" s="52"/>
      <c r="N128" s="52"/>
      <c r="O128" s="53"/>
      <c r="P128" s="53"/>
      <c r="Q128" s="53"/>
      <c r="R128" s="53"/>
      <c r="S128" s="53"/>
      <c r="T128" s="54"/>
      <c r="U128" s="53"/>
      <c r="V128" s="55"/>
      <c r="W128" s="53"/>
      <c r="X128" s="56"/>
      <c r="Y128" s="53"/>
      <c r="Z128" s="56"/>
      <c r="AA128" s="53"/>
      <c r="AB128" s="55"/>
      <c r="AC128" s="53"/>
      <c r="AD128" s="55"/>
      <c r="AE128" s="58"/>
    </row>
    <row r="129" spans="1:31" x14ac:dyDescent="0.25">
      <c r="A129" s="63">
        <f>'[2]10квФ'!A129</f>
        <v>0</v>
      </c>
      <c r="B129" s="63">
        <f>'[2]10квФ'!B129</f>
        <v>0</v>
      </c>
      <c r="C129" s="63">
        <f>'[2]10квФ'!C129</f>
        <v>0</v>
      </c>
      <c r="D129" s="64">
        <f>'[2]10квФ'!D129</f>
        <v>0</v>
      </c>
      <c r="E129" s="65">
        <f>'[2]10квФ'!E129</f>
        <v>0</v>
      </c>
      <c r="F129" s="50"/>
      <c r="G129" s="59" t="str">
        <f>'[2]10квФ'!G129</f>
        <v>-</v>
      </c>
      <c r="H129" s="60" t="str">
        <f>'[2]10квФ'!H129</f>
        <v>-</v>
      </c>
      <c r="I129" s="60" t="str">
        <f>'[2]10квФ'!I129</f>
        <v>-</v>
      </c>
      <c r="J129" s="52"/>
      <c r="K129" s="52"/>
      <c r="L129" s="52"/>
      <c r="M129" s="52"/>
      <c r="N129" s="52"/>
      <c r="O129" s="53"/>
      <c r="P129" s="53"/>
      <c r="Q129" s="53"/>
      <c r="R129" s="53"/>
      <c r="S129" s="53"/>
      <c r="T129" s="54"/>
      <c r="U129" s="53"/>
      <c r="V129" s="55"/>
      <c r="W129" s="53"/>
      <c r="X129" s="56"/>
      <c r="Y129" s="53"/>
      <c r="Z129" s="56"/>
      <c r="AA129" s="53"/>
      <c r="AB129" s="55"/>
      <c r="AC129" s="53"/>
      <c r="AD129" s="55"/>
      <c r="AE129" s="58"/>
    </row>
    <row r="130" spans="1:31" x14ac:dyDescent="0.25">
      <c r="A130" s="63" t="str">
        <f>'[2]10квФ'!A130</f>
        <v>23-0517</v>
      </c>
      <c r="B130" s="63">
        <f>'[2]10квФ'!B130</f>
        <v>0</v>
      </c>
      <c r="C130" s="63" t="str">
        <f>'[2]10квФ'!C130</f>
        <v>внеплан</v>
      </c>
      <c r="D130" s="64" t="str">
        <f>'[2]10квФ'!D130</f>
        <v>-</v>
      </c>
      <c r="E130" s="65" t="str">
        <f>'[2]10квФ'!E130</f>
        <v>А.</v>
      </c>
      <c r="F130" s="50"/>
      <c r="G130" s="59" t="str">
        <f>'[2]10квФ'!G130</f>
        <v>-</v>
      </c>
      <c r="H130" s="60" t="str">
        <f>'[2]10квФ'!H130</f>
        <v>-</v>
      </c>
      <c r="I130" s="60" t="str">
        <f>'[2]10квФ'!I130</f>
        <v>-</v>
      </c>
      <c r="J130" s="52"/>
      <c r="K130" s="52"/>
      <c r="L130" s="52"/>
      <c r="M130" s="52"/>
      <c r="N130" s="52"/>
      <c r="O130" s="53"/>
      <c r="P130" s="53"/>
      <c r="Q130" s="53"/>
      <c r="R130" s="53"/>
      <c r="S130" s="53"/>
      <c r="T130" s="54"/>
      <c r="U130" s="53"/>
      <c r="V130" s="55"/>
      <c r="W130" s="53"/>
      <c r="X130" s="56"/>
      <c r="Y130" s="53"/>
      <c r="Z130" s="56"/>
      <c r="AA130" s="53"/>
      <c r="AB130" s="55"/>
      <c r="AC130" s="53"/>
      <c r="AD130" s="55"/>
      <c r="AE130" s="58"/>
    </row>
    <row r="131" spans="1:31" ht="47.25" x14ac:dyDescent="0.25">
      <c r="A131" s="63" t="str">
        <f>'[2]10квФ'!A131</f>
        <v>23-1164</v>
      </c>
      <c r="B131" s="63" t="str">
        <f>'[2]10квФ'!B131</f>
        <v>корр</v>
      </c>
      <c r="C131" s="63" t="str">
        <f>'[2]10квФ'!C131</f>
        <v>внеплан</v>
      </c>
      <c r="D131" s="64" t="str">
        <f>'[2]10квФ'!D131</f>
        <v>да</v>
      </c>
      <c r="E131" s="65" t="str">
        <f>'[2]10квФ'!E131</f>
        <v>а</v>
      </c>
      <c r="F131" s="50"/>
      <c r="G131" s="59" t="str">
        <f>'[2]10квФ'!G131</f>
        <v>1.1.1.3</v>
      </c>
      <c r="H131" s="60" t="str">
        <f>'[2]10квФ'!H131</f>
        <v>Строительство ТП 15/0,4 кВ, ЛЭП 15 кВ от ВЛ 15-094 (инв. № 5113709), организация системы учета электроэнергии г. Светлый, ул. Харьковская</v>
      </c>
      <c r="I131" s="60" t="str">
        <f>'[2]10квФ'!I131</f>
        <v>O_23-1164</v>
      </c>
      <c r="J131" s="52" t="str">
        <f>IF(B131="есть",'[2]10квФ'!M131,"нд")</f>
        <v>нд</v>
      </c>
      <c r="K131" s="52" t="str">
        <f>IF($B131="есть",[2]ист!K131,"нд")</f>
        <v>нд</v>
      </c>
      <c r="L131" s="52" t="str">
        <f>IF($B131="есть",[2]ист!L131,"нд")</f>
        <v>нд</v>
      </c>
      <c r="M131" s="52" t="str">
        <f>IF($B131="есть",[2]ист!M131,"нд")</f>
        <v>нд</v>
      </c>
      <c r="N131" s="52" t="str">
        <f>IF($B131="есть",[2]ист!O131+[2]ист!P131+[2]ист!Q131,"нд")</f>
        <v>нд</v>
      </c>
      <c r="O131" s="53">
        <f>ROUND('[2]10квФ'!N131,8)</f>
        <v>10.54398677</v>
      </c>
      <c r="P131" s="53">
        <f>[2]ист!W131</f>
        <v>0</v>
      </c>
      <c r="Q131" s="53">
        <f>[2]ист!X131</f>
        <v>0</v>
      </c>
      <c r="R131" s="53">
        <f>ROUND(([2]ист!Y131+[2]ист!Z131),8)</f>
        <v>0</v>
      </c>
      <c r="S131" s="53">
        <f>O131-R131</f>
        <v>10.54398677</v>
      </c>
      <c r="T131" s="54">
        <f t="shared" ref="T131" si="196">(O131-SUM(Q131:S131))*1000000</f>
        <v>0</v>
      </c>
      <c r="U131" s="53" t="str">
        <f t="shared" ref="U131" si="197">IF($J131="нд","нд",O131-J131)</f>
        <v>нд</v>
      </c>
      <c r="V131" s="55" t="str">
        <f t="shared" ref="V131" si="198">IF($J131="нд", "нд",U131/J131)</f>
        <v>нд</v>
      </c>
      <c r="W131" s="53" t="str">
        <f t="shared" ref="W131:Y131" si="199">IF($J131="нд","нд",0)</f>
        <v>нд</v>
      </c>
      <c r="X131" s="56" t="str">
        <f t="shared" si="199"/>
        <v>нд</v>
      </c>
      <c r="Y131" s="53" t="str">
        <f t="shared" si="199"/>
        <v>нд</v>
      </c>
      <c r="Z131" s="56" t="str">
        <f t="shared" ref="Z131" si="200">IF(Y131="нд","нд",0)</f>
        <v>нд</v>
      </c>
      <c r="AA131" s="53" t="str">
        <f t="shared" ref="AA131" si="201">IF($J131="нд","нд",R131-M131)</f>
        <v>нд</v>
      </c>
      <c r="AB131" s="55" t="str">
        <f t="shared" ref="AB131" si="202">IF(M131="нд","нд",AA131/M131)</f>
        <v>нд</v>
      </c>
      <c r="AC131" s="53" t="str">
        <f t="shared" ref="AC131" si="203">IF($J131="нд","нд",S131-N131)</f>
        <v>нд</v>
      </c>
      <c r="AD131" s="55" t="str">
        <f t="shared" ref="AD131" si="204">IF(N131="нд","нд",AC131/N131)</f>
        <v>нд</v>
      </c>
      <c r="AE131" s="58" t="str">
        <f>'[2]10квФ'!Z131</f>
        <v>Выполнение обязательств по договору ТП №3383/05/23 от 15.05.2023; физкультурно-оздоровительный комплекс с бассейном.</v>
      </c>
    </row>
    <row r="132" spans="1:31" x14ac:dyDescent="0.25">
      <c r="A132" s="63">
        <f>'[2]10квФ'!A132</f>
        <v>0</v>
      </c>
      <c r="B132" s="63">
        <f>'[2]10квФ'!B132</f>
        <v>0</v>
      </c>
      <c r="C132" s="63">
        <f>'[2]10квФ'!C132</f>
        <v>0</v>
      </c>
      <c r="D132" s="64">
        <f>'[2]10квФ'!D132</f>
        <v>0</v>
      </c>
      <c r="E132" s="65">
        <f>'[2]10квФ'!E132</f>
        <v>0</v>
      </c>
      <c r="F132" s="50"/>
      <c r="G132" s="59" t="str">
        <f>'[2]10квФ'!G132</f>
        <v>-</v>
      </c>
      <c r="H132" s="60" t="str">
        <f>'[2]10квФ'!H132</f>
        <v>-</v>
      </c>
      <c r="I132" s="60" t="str">
        <f>'[2]10квФ'!I132</f>
        <v>-</v>
      </c>
      <c r="J132" s="52"/>
      <c r="K132" s="52"/>
      <c r="L132" s="52"/>
      <c r="M132" s="52"/>
      <c r="N132" s="52"/>
      <c r="O132" s="53"/>
      <c r="P132" s="53"/>
      <c r="Q132" s="53"/>
      <c r="R132" s="53"/>
      <c r="S132" s="53"/>
      <c r="T132" s="54"/>
      <c r="U132" s="53"/>
      <c r="V132" s="55"/>
      <c r="W132" s="53"/>
      <c r="X132" s="56"/>
      <c r="Y132" s="53"/>
      <c r="Z132" s="56"/>
      <c r="AA132" s="53"/>
      <c r="AB132" s="55"/>
      <c r="AC132" s="53"/>
      <c r="AD132" s="55"/>
      <c r="AE132" s="58"/>
    </row>
    <row r="133" spans="1:31" x14ac:dyDescent="0.25">
      <c r="A133" s="63">
        <f>'[2]10квФ'!A133</f>
        <v>0</v>
      </c>
      <c r="B133" s="63">
        <f>'[2]10квФ'!B133</f>
        <v>0</v>
      </c>
      <c r="C133" s="63">
        <f>'[2]10квФ'!C133</f>
        <v>0</v>
      </c>
      <c r="D133" s="64">
        <f>'[2]10квФ'!D133</f>
        <v>0</v>
      </c>
      <c r="E133" s="65">
        <f>'[2]10квФ'!E133</f>
        <v>0</v>
      </c>
      <c r="F133" s="50"/>
      <c r="G133" s="59" t="str">
        <f>'[2]10квФ'!G133</f>
        <v>-</v>
      </c>
      <c r="H133" s="60" t="str">
        <f>'[2]10квФ'!H133</f>
        <v>-</v>
      </c>
      <c r="I133" s="60" t="str">
        <f>'[2]10квФ'!I133</f>
        <v>-</v>
      </c>
      <c r="J133" s="52"/>
      <c r="K133" s="52"/>
      <c r="L133" s="52"/>
      <c r="M133" s="52"/>
      <c r="N133" s="52"/>
      <c r="O133" s="53"/>
      <c r="P133" s="53"/>
      <c r="Q133" s="53"/>
      <c r="R133" s="53"/>
      <c r="S133" s="53"/>
      <c r="T133" s="54"/>
      <c r="U133" s="53"/>
      <c r="V133" s="55"/>
      <c r="W133" s="53"/>
      <c r="X133" s="56"/>
      <c r="Y133" s="53"/>
      <c r="Z133" s="56"/>
      <c r="AA133" s="53"/>
      <c r="AB133" s="55"/>
      <c r="AC133" s="53"/>
      <c r="AD133" s="55"/>
      <c r="AE133" s="58"/>
    </row>
    <row r="134" spans="1:31" x14ac:dyDescent="0.25">
      <c r="A134" s="63">
        <f>'[2]10квФ'!A134</f>
        <v>0</v>
      </c>
      <c r="B134" s="63">
        <f>'[2]10квФ'!B134</f>
        <v>0</v>
      </c>
      <c r="C134" s="63">
        <f>'[2]10квФ'!C134</f>
        <v>0</v>
      </c>
      <c r="D134" s="64">
        <f>'[2]10квФ'!D134</f>
        <v>0</v>
      </c>
      <c r="E134" s="65">
        <f>'[2]10квФ'!E134</f>
        <v>0</v>
      </c>
      <c r="F134" s="50"/>
      <c r="G134" s="59" t="str">
        <f>'[2]10квФ'!G134</f>
        <v>-</v>
      </c>
      <c r="H134" s="60" t="str">
        <f>'[2]10квФ'!H134</f>
        <v>-</v>
      </c>
      <c r="I134" s="60" t="str">
        <f>'[2]10квФ'!I134</f>
        <v>-</v>
      </c>
      <c r="J134" s="52"/>
      <c r="K134" s="52"/>
      <c r="L134" s="52"/>
      <c r="M134" s="52"/>
      <c r="N134" s="52"/>
      <c r="O134" s="53"/>
      <c r="P134" s="53"/>
      <c r="Q134" s="53"/>
      <c r="R134" s="53"/>
      <c r="S134" s="53"/>
      <c r="T134" s="54"/>
      <c r="U134" s="53"/>
      <c r="V134" s="55"/>
      <c r="W134" s="53"/>
      <c r="X134" s="56"/>
      <c r="Y134" s="53"/>
      <c r="Z134" s="56"/>
      <c r="AA134" s="53"/>
      <c r="AB134" s="55"/>
      <c r="AC134" s="53"/>
      <c r="AD134" s="55"/>
      <c r="AE134" s="58"/>
    </row>
    <row r="135" spans="1:31" x14ac:dyDescent="0.25">
      <c r="A135" s="63">
        <f>'[2]10квФ'!A135</f>
        <v>0</v>
      </c>
      <c r="B135" s="63">
        <f>'[2]10квФ'!B135</f>
        <v>0</v>
      </c>
      <c r="C135" s="63">
        <f>'[2]10квФ'!C135</f>
        <v>0</v>
      </c>
      <c r="D135" s="64">
        <f>'[2]10квФ'!D135</f>
        <v>0</v>
      </c>
      <c r="E135" s="65">
        <f>'[2]10квФ'!E135</f>
        <v>0</v>
      </c>
      <c r="F135" s="50"/>
      <c r="G135" s="59" t="str">
        <f>'[2]10квФ'!G135</f>
        <v>-</v>
      </c>
      <c r="H135" s="60" t="str">
        <f>'[2]10квФ'!H135</f>
        <v>-</v>
      </c>
      <c r="I135" s="60" t="str">
        <f>'[2]10квФ'!I135</f>
        <v>-</v>
      </c>
      <c r="J135" s="52"/>
      <c r="K135" s="52"/>
      <c r="L135" s="52"/>
      <c r="M135" s="52"/>
      <c r="N135" s="52"/>
      <c r="O135" s="53"/>
      <c r="P135" s="53"/>
      <c r="Q135" s="53"/>
      <c r="R135" s="53"/>
      <c r="S135" s="53"/>
      <c r="T135" s="54"/>
      <c r="U135" s="53"/>
      <c r="V135" s="55"/>
      <c r="W135" s="53"/>
      <c r="X135" s="56"/>
      <c r="Y135" s="53"/>
      <c r="Z135" s="56"/>
      <c r="AA135" s="53"/>
      <c r="AB135" s="55"/>
      <c r="AC135" s="53"/>
      <c r="AD135" s="55"/>
      <c r="AE135" s="58"/>
    </row>
    <row r="136" spans="1:31" x14ac:dyDescent="0.25">
      <c r="A136" s="63" t="str">
        <f>'[2]10квФ'!A136</f>
        <v>21-0235</v>
      </c>
      <c r="B136" s="63">
        <f>'[2]10квФ'!B136</f>
        <v>0</v>
      </c>
      <c r="C136" s="63" t="str">
        <f>'[2]10квФ'!C136</f>
        <v>внеплан</v>
      </c>
      <c r="D136" s="64" t="str">
        <f>'[2]10квФ'!D136</f>
        <v>-</v>
      </c>
      <c r="E136" s="65" t="str">
        <f>'[2]10квФ'!E136</f>
        <v>А.</v>
      </c>
      <c r="F136" s="50"/>
      <c r="G136" s="59" t="str">
        <f>'[2]10квФ'!G136</f>
        <v>-</v>
      </c>
      <c r="H136" s="60" t="str">
        <f>'[2]10квФ'!H136</f>
        <v>-</v>
      </c>
      <c r="I136" s="60" t="str">
        <f>'[2]10квФ'!I136</f>
        <v>-</v>
      </c>
      <c r="J136" s="52"/>
      <c r="K136" s="52"/>
      <c r="L136" s="52"/>
      <c r="M136" s="52"/>
      <c r="N136" s="52"/>
      <c r="O136" s="53"/>
      <c r="P136" s="53"/>
      <c r="Q136" s="53"/>
      <c r="R136" s="53"/>
      <c r="S136" s="53"/>
      <c r="T136" s="53"/>
      <c r="U136" s="53"/>
      <c r="V136" s="55"/>
      <c r="W136" s="53"/>
      <c r="X136" s="56"/>
      <c r="Y136" s="53"/>
      <c r="Z136" s="56"/>
      <c r="AA136" s="53"/>
      <c r="AB136" s="55"/>
      <c r="AC136" s="53"/>
      <c r="AD136" s="55"/>
      <c r="AE136" s="58"/>
    </row>
    <row r="137" spans="1:31" ht="47.25" x14ac:dyDescent="0.25">
      <c r="A137" s="63" t="str">
        <f>'[2]10квФ'!A137</f>
        <v>22-1112</v>
      </c>
      <c r="B137" s="63">
        <f>'[2]10квФ'!B137</f>
        <v>0</v>
      </c>
      <c r="C137" s="63" t="str">
        <f>'[2]10квФ'!C137</f>
        <v>внеплан</v>
      </c>
      <c r="D137" s="64" t="str">
        <f>'[2]10квФ'!D137</f>
        <v>да</v>
      </c>
      <c r="E137" s="65" t="str">
        <f>'[2]10квФ'!E137</f>
        <v>А.</v>
      </c>
      <c r="F137" s="50"/>
      <c r="G137" s="59" t="str">
        <f>'[2]10квФ'!G137</f>
        <v>1.1.1.3</v>
      </c>
      <c r="H137" s="60" t="str">
        <f>'[2]10квФ'!H137</f>
        <v>Строительство ТП 15/0,4 кВ, 2-х участков ЛЭП 15 кВ от ПС 110/15 кВ "Индустриальная" до ТП новая в г. Черняховске</v>
      </c>
      <c r="I137" s="60" t="str">
        <f>'[2]10квФ'!I137</f>
        <v>N_22-1112</v>
      </c>
      <c r="J137" s="52" t="str">
        <f>IF(B137="есть",'[2]10квФ'!M137,"нд")</f>
        <v>нд</v>
      </c>
      <c r="K137" s="52" t="str">
        <f>IF($B137="есть",[2]ист!K137,"нд")</f>
        <v>нд</v>
      </c>
      <c r="L137" s="52" t="str">
        <f>IF($B137="есть",[2]ист!L137,"нд")</f>
        <v>нд</v>
      </c>
      <c r="M137" s="52" t="str">
        <f>IF($B137="есть",[2]ист!M137,"нд")</f>
        <v>нд</v>
      </c>
      <c r="N137" s="52" t="str">
        <f>IF($B137="есть",[2]ист!O137+[2]ист!P137+[2]ист!Q137,"нд")</f>
        <v>нд</v>
      </c>
      <c r="O137" s="53">
        <f>ROUND('[2]10квФ'!N137,8)</f>
        <v>0</v>
      </c>
      <c r="P137" s="53">
        <f>[2]ист!W137</f>
        <v>0</v>
      </c>
      <c r="Q137" s="53">
        <f>[2]ист!X137</f>
        <v>0</v>
      </c>
      <c r="R137" s="53">
        <f>ROUND(([2]ист!Y137+[2]ист!Z137),8)</f>
        <v>0</v>
      </c>
      <c r="S137" s="53">
        <f>O137-R137</f>
        <v>0</v>
      </c>
      <c r="T137" s="53"/>
      <c r="U137" s="53" t="str">
        <f t="shared" ref="U137" si="205">IF($J137="нд","нд",O137-J137)</f>
        <v>нд</v>
      </c>
      <c r="V137" s="55" t="str">
        <f t="shared" ref="V137" si="206">IF($J137="нд", "нд",U137/J137)</f>
        <v>нд</v>
      </c>
      <c r="W137" s="53" t="str">
        <f t="shared" ref="W137:Y137" si="207">IF($J137="нд","нд",0)</f>
        <v>нд</v>
      </c>
      <c r="X137" s="56" t="str">
        <f t="shared" si="207"/>
        <v>нд</v>
      </c>
      <c r="Y137" s="53" t="str">
        <f t="shared" si="207"/>
        <v>нд</v>
      </c>
      <c r="Z137" s="56" t="str">
        <f t="shared" ref="Z137" si="208">IF(Y137="нд","нд",0)</f>
        <v>нд</v>
      </c>
      <c r="AA137" s="53" t="str">
        <f t="shared" ref="AA137" si="209">IF($J137="нд","нд",R137-M137)</f>
        <v>нд</v>
      </c>
      <c r="AB137" s="55" t="str">
        <f t="shared" ref="AB137" si="210">IF(M137="нд","нд",AA137/M137)</f>
        <v>нд</v>
      </c>
      <c r="AC137" s="53" t="str">
        <f t="shared" ref="AC137" si="211">IF($J137="нд","нд",S137-N137)</f>
        <v>нд</v>
      </c>
      <c r="AD137" s="55" t="str">
        <f t="shared" ref="AD137" si="212">IF(N137="нд","нд",AC137/N137)</f>
        <v>нд</v>
      </c>
      <c r="AE137" s="58" t="str">
        <f>'[2]10квФ'!Z137</f>
        <v>Выполнение обязательств по договору ТП №1570/04/20 от 08.05.2020, д/с № 2 от 12.07.2023; Физкультурно-оздоровительный комплекс (ФОК).</v>
      </c>
    </row>
    <row r="138" spans="1:31" x14ac:dyDescent="0.25">
      <c r="A138" s="63">
        <f>'[2]10квФ'!A138</f>
        <v>0</v>
      </c>
      <c r="B138" s="63">
        <f>'[2]10квФ'!B138</f>
        <v>0</v>
      </c>
      <c r="C138" s="63">
        <f>'[2]10квФ'!C138</f>
        <v>0</v>
      </c>
      <c r="D138" s="64">
        <f>'[2]10квФ'!D138</f>
        <v>0</v>
      </c>
      <c r="E138" s="65">
        <f>'[2]10квФ'!E138</f>
        <v>0</v>
      </c>
      <c r="F138" s="50"/>
      <c r="G138" s="59" t="str">
        <f>'[2]10квФ'!G138</f>
        <v>-</v>
      </c>
      <c r="H138" s="60" t="str">
        <f>'[2]10квФ'!H138</f>
        <v>-</v>
      </c>
      <c r="I138" s="60" t="str">
        <f>'[2]10квФ'!I138</f>
        <v>-</v>
      </c>
      <c r="J138" s="52"/>
      <c r="K138" s="52"/>
      <c r="L138" s="52"/>
      <c r="M138" s="52"/>
      <c r="N138" s="52"/>
      <c r="O138" s="53"/>
      <c r="P138" s="53"/>
      <c r="Q138" s="53"/>
      <c r="R138" s="53"/>
      <c r="S138" s="53"/>
      <c r="T138" s="54"/>
      <c r="U138" s="53"/>
      <c r="V138" s="55"/>
      <c r="W138" s="53"/>
      <c r="X138" s="56"/>
      <c r="Y138" s="53"/>
      <c r="Z138" s="56"/>
      <c r="AA138" s="53"/>
      <c r="AB138" s="55"/>
      <c r="AC138" s="53"/>
      <c r="AD138" s="55"/>
      <c r="AE138" s="58"/>
    </row>
    <row r="139" spans="1:31" x14ac:dyDescent="0.25">
      <c r="A139" s="63">
        <f>'[2]10квФ'!A139</f>
        <v>0</v>
      </c>
      <c r="B139" s="63">
        <f>'[2]10квФ'!B139</f>
        <v>0</v>
      </c>
      <c r="C139" s="63">
        <f>'[2]10квФ'!C139</f>
        <v>0</v>
      </c>
      <c r="D139" s="64">
        <f>'[2]10квФ'!D139</f>
        <v>0</v>
      </c>
      <c r="E139" s="65">
        <f>'[2]10квФ'!E139</f>
        <v>0</v>
      </c>
      <c r="F139" s="50"/>
      <c r="G139" s="59" t="str">
        <f>'[2]10квФ'!G139</f>
        <v>-</v>
      </c>
      <c r="H139" s="60" t="str">
        <f>'[2]10квФ'!H139</f>
        <v>-</v>
      </c>
      <c r="I139" s="60" t="str">
        <f>'[2]10квФ'!I139</f>
        <v>-</v>
      </c>
      <c r="J139" s="52"/>
      <c r="K139" s="52"/>
      <c r="L139" s="52"/>
      <c r="M139" s="52"/>
      <c r="N139" s="52"/>
      <c r="O139" s="53"/>
      <c r="P139" s="53"/>
      <c r="Q139" s="53"/>
      <c r="R139" s="53"/>
      <c r="S139" s="53"/>
      <c r="T139" s="54"/>
      <c r="U139" s="53"/>
      <c r="V139" s="55"/>
      <c r="W139" s="53"/>
      <c r="X139" s="56"/>
      <c r="Y139" s="53"/>
      <c r="Z139" s="56"/>
      <c r="AA139" s="53"/>
      <c r="AB139" s="55"/>
      <c r="AC139" s="53"/>
      <c r="AD139" s="55"/>
      <c r="AE139" s="58"/>
    </row>
    <row r="140" spans="1:31" x14ac:dyDescent="0.25">
      <c r="A140" s="63">
        <f>'[2]10квФ'!A140</f>
        <v>0</v>
      </c>
      <c r="B140" s="63">
        <f>'[2]10квФ'!B140</f>
        <v>0</v>
      </c>
      <c r="C140" s="63">
        <f>'[2]10квФ'!C140</f>
        <v>0</v>
      </c>
      <c r="D140" s="64">
        <f>'[2]10квФ'!D140</f>
        <v>0</v>
      </c>
      <c r="E140" s="65">
        <f>'[2]10квФ'!E140</f>
        <v>0</v>
      </c>
      <c r="F140" s="50"/>
      <c r="G140" s="59" t="str">
        <f>'[2]10квФ'!G140</f>
        <v>-</v>
      </c>
      <c r="H140" s="60" t="str">
        <f>'[2]10квФ'!H140</f>
        <v>-</v>
      </c>
      <c r="I140" s="60" t="str">
        <f>'[2]10квФ'!I140</f>
        <v>-</v>
      </c>
      <c r="J140" s="52"/>
      <c r="K140" s="52"/>
      <c r="L140" s="52"/>
      <c r="M140" s="52"/>
      <c r="N140" s="52"/>
      <c r="O140" s="53"/>
      <c r="P140" s="53"/>
      <c r="Q140" s="53"/>
      <c r="R140" s="53"/>
      <c r="S140" s="53"/>
      <c r="T140" s="54"/>
      <c r="U140" s="53"/>
      <c r="V140" s="55"/>
      <c r="W140" s="53"/>
      <c r="X140" s="56"/>
      <c r="Y140" s="53"/>
      <c r="Z140" s="56"/>
      <c r="AA140" s="53"/>
      <c r="AB140" s="55"/>
      <c r="AC140" s="53"/>
      <c r="AD140" s="55"/>
      <c r="AE140" s="58"/>
    </row>
    <row r="141" spans="1:31" x14ac:dyDescent="0.25">
      <c r="A141" s="63">
        <f>'[2]10квФ'!A141</f>
        <v>0</v>
      </c>
      <c r="B141" s="63">
        <f>'[2]10квФ'!B141</f>
        <v>0</v>
      </c>
      <c r="C141" s="63">
        <f>'[2]10квФ'!C141</f>
        <v>0</v>
      </c>
      <c r="D141" s="64">
        <f>'[2]10квФ'!D141</f>
        <v>0</v>
      </c>
      <c r="E141" s="65">
        <f>'[2]10квФ'!E141</f>
        <v>0</v>
      </c>
      <c r="F141" s="50"/>
      <c r="G141" s="59" t="str">
        <f>'[2]10квФ'!G141</f>
        <v>-</v>
      </c>
      <c r="H141" s="60" t="str">
        <f>'[2]10квФ'!H141</f>
        <v>-</v>
      </c>
      <c r="I141" s="60" t="str">
        <f>'[2]10квФ'!I141</f>
        <v>-</v>
      </c>
      <c r="J141" s="52"/>
      <c r="K141" s="52"/>
      <c r="L141" s="52"/>
      <c r="M141" s="52"/>
      <c r="N141" s="52"/>
      <c r="O141" s="53"/>
      <c r="P141" s="53"/>
      <c r="Q141" s="53"/>
      <c r="R141" s="53"/>
      <c r="S141" s="53"/>
      <c r="T141" s="54"/>
      <c r="U141" s="53"/>
      <c r="V141" s="55"/>
      <c r="W141" s="53"/>
      <c r="X141" s="56"/>
      <c r="Y141" s="53"/>
      <c r="Z141" s="56"/>
      <c r="AA141" s="53"/>
      <c r="AB141" s="55"/>
      <c r="AC141" s="53"/>
      <c r="AD141" s="55"/>
      <c r="AE141" s="58"/>
    </row>
    <row r="142" spans="1:31" ht="63" x14ac:dyDescent="0.25">
      <c r="A142" s="63" t="str">
        <f>'[2]10квФ'!A142</f>
        <v>21-0947</v>
      </c>
      <c r="B142" s="63" t="str">
        <f>'[2]10квФ'!B142</f>
        <v>корр</v>
      </c>
      <c r="C142" s="63" t="str">
        <f>'[2]10квФ'!C142</f>
        <v>внеплан</v>
      </c>
      <c r="D142" s="64" t="str">
        <f>'[2]10квФ'!D142</f>
        <v>да</v>
      </c>
      <c r="E142" s="65" t="str">
        <f>'[2]10квФ'!E142</f>
        <v>а</v>
      </c>
      <c r="F142" s="50"/>
      <c r="G142" s="59" t="str">
        <f>'[2]10квФ'!G142</f>
        <v>1.1.1.3</v>
      </c>
      <c r="H142" s="60" t="str">
        <f>'[2]10квФ'!H142</f>
        <v>Строительство ТП 15/0,4 кВ, 2-х ЛЭП 15 кВ от ЗРУ 15 кВ ПС 110 кВ О-10, ЛЭП 0,4 кВ, организация системы учета электроэнергии в г. Зеленоградске, п. Вишневое</v>
      </c>
      <c r="I142" s="60" t="str">
        <f>'[2]10квФ'!I142</f>
        <v>N_21-0947</v>
      </c>
      <c r="J142" s="52" t="str">
        <f>IF(B142="есть",'[2]10квФ'!M142,"нд")</f>
        <v>нд</v>
      </c>
      <c r="K142" s="52" t="str">
        <f>IF($B142="есть",[2]ист!K142,"нд")</f>
        <v>нд</v>
      </c>
      <c r="L142" s="52" t="str">
        <f>IF($B142="есть",[2]ист!L142,"нд")</f>
        <v>нд</v>
      </c>
      <c r="M142" s="52" t="str">
        <f>IF($B142="есть",[2]ист!M142,"нд")</f>
        <v>нд</v>
      </c>
      <c r="N142" s="52" t="str">
        <f>IF($B142="есть",[2]ист!O142+[2]ист!P142+[2]ист!Q142,"нд")</f>
        <v>нд</v>
      </c>
      <c r="O142" s="53">
        <f>ROUND('[2]10квФ'!N142,8)</f>
        <v>0.77398537999999995</v>
      </c>
      <c r="P142" s="53">
        <f>[2]ист!W142</f>
        <v>0</v>
      </c>
      <c r="Q142" s="53">
        <f>[2]ист!X142</f>
        <v>0</v>
      </c>
      <c r="R142" s="53">
        <f>ROUND(([2]ист!Y142+[2]ист!Z142),8)</f>
        <v>0</v>
      </c>
      <c r="S142" s="53">
        <f>O142-R142</f>
        <v>0.77398537999999995</v>
      </c>
      <c r="T142" s="54">
        <f t="shared" ref="T142" si="213">(O142-SUM(Q142:S142))*1000000</f>
        <v>0</v>
      </c>
      <c r="U142" s="53" t="str">
        <f t="shared" ref="U142" si="214">IF($J142="нд","нд",O142-J142)</f>
        <v>нд</v>
      </c>
      <c r="V142" s="55" t="str">
        <f t="shared" ref="V142" si="215">IF($J142="нд", "нд",U142/J142)</f>
        <v>нд</v>
      </c>
      <c r="W142" s="53" t="str">
        <f t="shared" ref="W142:Y142" si="216">IF($J142="нд","нд",0)</f>
        <v>нд</v>
      </c>
      <c r="X142" s="56" t="str">
        <f t="shared" si="216"/>
        <v>нд</v>
      </c>
      <c r="Y142" s="53" t="str">
        <f t="shared" si="216"/>
        <v>нд</v>
      </c>
      <c r="Z142" s="56" t="str">
        <f t="shared" ref="Z142" si="217">IF(Y142="нд","нд",0)</f>
        <v>нд</v>
      </c>
      <c r="AA142" s="53" t="str">
        <f t="shared" ref="AA142" si="218">IF($J142="нд","нд",R142-M142)</f>
        <v>нд</v>
      </c>
      <c r="AB142" s="55" t="str">
        <f t="shared" ref="AB142" si="219">IF(M142="нд","нд",AA142/M142)</f>
        <v>нд</v>
      </c>
      <c r="AC142" s="53" t="str">
        <f t="shared" ref="AC142" si="220">IF($J142="нд","нд",S142-N142)</f>
        <v>нд</v>
      </c>
      <c r="AD142" s="55" t="str">
        <f t="shared" ref="AD142" si="221">IF(N142="нд","нд",AC142/N142)</f>
        <v>нд</v>
      </c>
      <c r="AE142" s="58" t="str">
        <f>'[2]10квФ'!Z142</f>
        <v>Выполнение обязательств по договору ТП №7788/12/20 от 01.02.2021, №2020/03/22 от 28.03.2022; многоквартирные жилые дома.</v>
      </c>
    </row>
    <row r="143" spans="1:31" x14ac:dyDescent="0.25">
      <c r="A143" s="63">
        <f>'[2]10квФ'!A143</f>
        <v>0</v>
      </c>
      <c r="B143" s="63">
        <f>'[2]10квФ'!B143</f>
        <v>0</v>
      </c>
      <c r="C143" s="63">
        <f>'[2]10квФ'!C143</f>
        <v>0</v>
      </c>
      <c r="D143" s="64">
        <f>'[2]10квФ'!D143</f>
        <v>0</v>
      </c>
      <c r="E143" s="65">
        <f>'[2]10квФ'!E143</f>
        <v>0</v>
      </c>
      <c r="F143" s="50"/>
      <c r="G143" s="59" t="str">
        <f>'[2]10квФ'!G143</f>
        <v>-</v>
      </c>
      <c r="H143" s="60" t="str">
        <f>'[2]10квФ'!H143</f>
        <v>-</v>
      </c>
      <c r="I143" s="60" t="str">
        <f>'[2]10квФ'!I143</f>
        <v>-</v>
      </c>
      <c r="J143" s="52"/>
      <c r="K143" s="52"/>
      <c r="L143" s="52"/>
      <c r="M143" s="52"/>
      <c r="N143" s="52"/>
      <c r="O143" s="53"/>
      <c r="P143" s="53"/>
      <c r="Q143" s="53"/>
      <c r="R143" s="53"/>
      <c r="S143" s="53"/>
      <c r="T143" s="54"/>
      <c r="U143" s="53"/>
      <c r="V143" s="55"/>
      <c r="W143" s="53"/>
      <c r="X143" s="56"/>
      <c r="Y143" s="53"/>
      <c r="Z143" s="56"/>
      <c r="AA143" s="53"/>
      <c r="AB143" s="55"/>
      <c r="AC143" s="53"/>
      <c r="AD143" s="55"/>
      <c r="AE143" s="58"/>
    </row>
    <row r="144" spans="1:31" x14ac:dyDescent="0.25">
      <c r="A144" s="63" t="str">
        <f>'[2]10квФ'!A144</f>
        <v>22-0339</v>
      </c>
      <c r="B144" s="63">
        <f>'[2]10квФ'!B144</f>
        <v>0</v>
      </c>
      <c r="C144" s="63" t="str">
        <f>'[2]10квФ'!C144</f>
        <v>внеплан</v>
      </c>
      <c r="D144" s="64" t="str">
        <f>'[2]10квФ'!D144</f>
        <v>-</v>
      </c>
      <c r="E144" s="65" t="str">
        <f>'[2]10квФ'!E144</f>
        <v>А.</v>
      </c>
      <c r="F144" s="50"/>
      <c r="G144" s="59" t="str">
        <f>'[2]10квФ'!G144</f>
        <v>-</v>
      </c>
      <c r="H144" s="60" t="str">
        <f>'[2]10квФ'!H144</f>
        <v>-</v>
      </c>
      <c r="I144" s="60" t="str">
        <f>'[2]10квФ'!I144</f>
        <v>-</v>
      </c>
      <c r="J144" s="52"/>
      <c r="K144" s="52"/>
      <c r="L144" s="52"/>
      <c r="M144" s="52"/>
      <c r="N144" s="52"/>
      <c r="O144" s="53"/>
      <c r="P144" s="53"/>
      <c r="Q144" s="53"/>
      <c r="R144" s="53"/>
      <c r="S144" s="53"/>
      <c r="T144" s="53"/>
      <c r="U144" s="53"/>
      <c r="V144" s="55"/>
      <c r="W144" s="53"/>
      <c r="X144" s="56"/>
      <c r="Y144" s="53"/>
      <c r="Z144" s="56"/>
      <c r="AA144" s="53"/>
      <c r="AB144" s="55"/>
      <c r="AC144" s="53"/>
      <c r="AD144" s="55"/>
      <c r="AE144" s="58"/>
    </row>
    <row r="145" spans="1:31" ht="63" x14ac:dyDescent="0.25">
      <c r="A145" s="63" t="str">
        <f>'[2]10квФ'!A145</f>
        <v>22-0575</v>
      </c>
      <c r="B145" s="63">
        <f>'[2]10квФ'!B145</f>
        <v>0</v>
      </c>
      <c r="C145" s="63" t="str">
        <f>'[2]10квФ'!C145</f>
        <v>внеплан</v>
      </c>
      <c r="D145" s="64" t="str">
        <f>'[2]10квФ'!D145</f>
        <v>да</v>
      </c>
      <c r="E145" s="65" t="str">
        <f>'[2]10квФ'!E145</f>
        <v>А.</v>
      </c>
      <c r="F145" s="50"/>
      <c r="G145" s="59" t="str">
        <f>'[2]10квФ'!G145</f>
        <v>1.1.1.3</v>
      </c>
      <c r="H145" s="60" t="str">
        <f>'[2]10квФ'!H145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I145" s="60" t="str">
        <f>'[2]10квФ'!I145</f>
        <v>N_22-0575</v>
      </c>
      <c r="J145" s="52" t="str">
        <f>IF(B145="есть",'[2]10квФ'!M145,"нд")</f>
        <v>нд</v>
      </c>
      <c r="K145" s="52" t="str">
        <f>IF($B145="есть",[2]ист!K145,"нд")</f>
        <v>нд</v>
      </c>
      <c r="L145" s="52" t="str">
        <f>IF($B145="есть",[2]ист!L145,"нд")</f>
        <v>нд</v>
      </c>
      <c r="M145" s="52" t="str">
        <f>IF($B145="есть",[2]ист!M145,"нд")</f>
        <v>нд</v>
      </c>
      <c r="N145" s="52" t="str">
        <f>IF($B145="есть",[2]ист!O145+[2]ист!P145+[2]ист!Q145,"нд")</f>
        <v>нд</v>
      </c>
      <c r="O145" s="53">
        <f>ROUND('[2]10квФ'!N145,8)</f>
        <v>3.9600000000000003E-2</v>
      </c>
      <c r="P145" s="53">
        <f>[2]ист!W145</f>
        <v>0</v>
      </c>
      <c r="Q145" s="53">
        <f>[2]ист!X145</f>
        <v>0</v>
      </c>
      <c r="R145" s="53">
        <f>ROUND(([2]ист!Y145+[2]ист!Z145),8)</f>
        <v>0</v>
      </c>
      <c r="S145" s="53">
        <f>O145-R145</f>
        <v>3.9600000000000003E-2</v>
      </c>
      <c r="T145" s="54">
        <f t="shared" ref="T145" si="222">(O145-SUM(Q145:S145))*1000000</f>
        <v>0</v>
      </c>
      <c r="U145" s="53" t="str">
        <f t="shared" ref="U145" si="223">IF($J145="нд","нд",O145-J145)</f>
        <v>нд</v>
      </c>
      <c r="V145" s="55" t="str">
        <f t="shared" ref="V145" si="224">IF($J145="нд", "нд",U145/J145)</f>
        <v>нд</v>
      </c>
      <c r="W145" s="53" t="str">
        <f t="shared" ref="W145:Y145" si="225">IF($J145="нд","нд",0)</f>
        <v>нд</v>
      </c>
      <c r="X145" s="56" t="str">
        <f t="shared" si="225"/>
        <v>нд</v>
      </c>
      <c r="Y145" s="53" t="str">
        <f t="shared" si="225"/>
        <v>нд</v>
      </c>
      <c r="Z145" s="56" t="str">
        <f t="shared" ref="Z145" si="226">IF(Y145="нд","нд",0)</f>
        <v>нд</v>
      </c>
      <c r="AA145" s="53" t="str">
        <f t="shared" ref="AA145" si="227">IF($J145="нд","нд",R145-M145)</f>
        <v>нд</v>
      </c>
      <c r="AB145" s="55" t="str">
        <f t="shared" ref="AB145" si="228">IF(M145="нд","нд",AA145/M145)</f>
        <v>нд</v>
      </c>
      <c r="AC145" s="53" t="str">
        <f t="shared" ref="AC145" si="229">IF($J145="нд","нд",S145-N145)</f>
        <v>нд</v>
      </c>
      <c r="AD145" s="55" t="str">
        <f t="shared" ref="AD145" si="230">IF(N145="нд","нд",AC145/N145)</f>
        <v>нд</v>
      </c>
      <c r="AE145" s="58" t="str">
        <f>'[2]10квФ'!Z145</f>
        <v>Выполнение обязательств по договору ТП №912/02/20 от 06.05.2020, д/с № 2 от 24.11.2021; многоквартирные жилые дома.</v>
      </c>
    </row>
    <row r="146" spans="1:31" x14ac:dyDescent="0.25">
      <c r="A146" s="63" t="str">
        <f>'[2]10квФ'!A146</f>
        <v>23-0139</v>
      </c>
      <c r="B146" s="63">
        <f>'[2]10квФ'!B146</f>
        <v>0</v>
      </c>
      <c r="C146" s="63" t="str">
        <f>'[2]10квФ'!C146</f>
        <v>внеплан</v>
      </c>
      <c r="D146" s="64" t="str">
        <f>'[2]10квФ'!D146</f>
        <v>-</v>
      </c>
      <c r="E146" s="65" t="str">
        <f>'[2]10квФ'!E146</f>
        <v>а</v>
      </c>
      <c r="F146" s="50"/>
      <c r="G146" s="59" t="str">
        <f>'[2]10квФ'!G146</f>
        <v>-</v>
      </c>
      <c r="H146" s="60" t="str">
        <f>'[2]10квФ'!H146</f>
        <v>-</v>
      </c>
      <c r="I146" s="60" t="str">
        <f>'[2]10квФ'!I146</f>
        <v>-</v>
      </c>
      <c r="J146" s="52"/>
      <c r="K146" s="52"/>
      <c r="L146" s="52"/>
      <c r="M146" s="52"/>
      <c r="N146" s="52"/>
      <c r="O146" s="53"/>
      <c r="P146" s="53"/>
      <c r="Q146" s="53"/>
      <c r="R146" s="53"/>
      <c r="S146" s="53"/>
      <c r="T146" s="54"/>
      <c r="U146" s="53"/>
      <c r="V146" s="55"/>
      <c r="W146" s="53"/>
      <c r="X146" s="56"/>
      <c r="Y146" s="53"/>
      <c r="Z146" s="56"/>
      <c r="AA146" s="53"/>
      <c r="AB146" s="55"/>
      <c r="AC146" s="53"/>
      <c r="AD146" s="55"/>
      <c r="AE146" s="58"/>
    </row>
    <row r="147" spans="1:31" ht="78.75" x14ac:dyDescent="0.25">
      <c r="A147" s="63" t="str">
        <f>'[2]10квФ'!A147</f>
        <v>23-1407</v>
      </c>
      <c r="B147" s="63">
        <f>'[2]10квФ'!B147</f>
        <v>0</v>
      </c>
      <c r="C147" s="63" t="str">
        <f>'[2]10квФ'!C147</f>
        <v>внеплан</v>
      </c>
      <c r="D147" s="64" t="str">
        <f>'[2]10квФ'!D147</f>
        <v>да</v>
      </c>
      <c r="E147" s="65" t="str">
        <f>'[2]10квФ'!E147</f>
        <v>А.</v>
      </c>
      <c r="F147" s="50"/>
      <c r="G147" s="59" t="str">
        <f>'[2]10квФ'!G147</f>
        <v>1.1.1.3</v>
      </c>
      <c r="H147" s="60" t="str">
        <f>'[2]10квФ'!H147</f>
        <v>Строительство ТП 15/0,4 кВ, ЛЭП 15 кВ от РУ 15 кВ ТП 047-54, ЛЭП 15 кВ от ВЛ 15-262 (инв. № 5115651), организация системы учета электроэнергии в п. Большое Исаково, ул. А. Бариновой Гурьевского района</v>
      </c>
      <c r="I147" s="60" t="str">
        <f>'[2]10квФ'!I147</f>
        <v>O_23-1407</v>
      </c>
      <c r="J147" s="52" t="str">
        <f>IF(B147="есть",'[2]10квФ'!M147,"нд")</f>
        <v>нд</v>
      </c>
      <c r="K147" s="52" t="str">
        <f>IF($B147="есть",[2]ист!K147,"нд")</f>
        <v>нд</v>
      </c>
      <c r="L147" s="52" t="str">
        <f>IF($B147="есть",[2]ист!L147,"нд")</f>
        <v>нд</v>
      </c>
      <c r="M147" s="52" t="str">
        <f>IF($B147="есть",[2]ист!M147,"нд")</f>
        <v>нд</v>
      </c>
      <c r="N147" s="52" t="str">
        <f>IF($B147="есть",[2]ист!O147+[2]ист!P147+[2]ист!Q147,"нд")</f>
        <v>нд</v>
      </c>
      <c r="O147" s="53">
        <f>ROUND('[2]10квФ'!N147,8)</f>
        <v>1.5972340899999999</v>
      </c>
      <c r="P147" s="53">
        <f>[2]ист!W147</f>
        <v>0</v>
      </c>
      <c r="Q147" s="53">
        <f>[2]ист!X147</f>
        <v>0</v>
      </c>
      <c r="R147" s="53">
        <f>ROUND(([2]ист!Y147+[2]ист!Z147),8)</f>
        <v>0</v>
      </c>
      <c r="S147" s="53">
        <f t="shared" ref="S147:S149" si="231">O147-R147</f>
        <v>1.5972340899999999</v>
      </c>
      <c r="T147" s="54">
        <f t="shared" ref="T147:T155" si="232">(O147-SUM(Q147:S147))*1000000</f>
        <v>0</v>
      </c>
      <c r="U147" s="53" t="str">
        <f t="shared" ref="U147:U149" si="233">IF($J147="нд","нд",O147-J147)</f>
        <v>нд</v>
      </c>
      <c r="V147" s="55" t="str">
        <f t="shared" ref="V147:V149" si="234">IF($J147="нд", "нд",U147/J147)</f>
        <v>нд</v>
      </c>
      <c r="W147" s="53" t="str">
        <f t="shared" ref="W147:Y149" si="235">IF($J147="нд","нд",0)</f>
        <v>нд</v>
      </c>
      <c r="X147" s="56" t="str">
        <f t="shared" si="235"/>
        <v>нд</v>
      </c>
      <c r="Y147" s="53" t="str">
        <f t="shared" si="235"/>
        <v>нд</v>
      </c>
      <c r="Z147" s="56" t="str">
        <f t="shared" ref="Z147:Z149" si="236">IF(Y147="нд","нд",0)</f>
        <v>нд</v>
      </c>
      <c r="AA147" s="53" t="str">
        <f t="shared" ref="AA147:AA149" si="237">IF($J147="нд","нд",R147-M147)</f>
        <v>нд</v>
      </c>
      <c r="AB147" s="55" t="str">
        <f t="shared" ref="AB147:AB149" si="238">IF(M147="нд","нд",AA147/M147)</f>
        <v>нд</v>
      </c>
      <c r="AC147" s="53" t="str">
        <f t="shared" ref="AC147:AC149" si="239">IF($J147="нд","нд",S147-N147)</f>
        <v>нд</v>
      </c>
      <c r="AD147" s="55" t="str">
        <f t="shared" ref="AD147:AD149" si="240">IF(N147="нд","нд",AC147/N147)</f>
        <v>нд</v>
      </c>
      <c r="AE147" s="58" t="str">
        <f>'[2]10квФ'!Z147</f>
        <v>Выполнение обязательств по договору ТП № 2395/03/23 от 22.06.2023. Строительство нового корпуса общеобразовательной «Школы будущего» по ул. Анны Бариновой, д.1, пос. Большое Исаково, Гурьевского МО.</v>
      </c>
    </row>
    <row r="148" spans="1:31" ht="31.5" x14ac:dyDescent="0.25">
      <c r="A148" s="63" t="str">
        <f>'[2]10квФ'!A148</f>
        <v>23-0194</v>
      </c>
      <c r="B148" s="63" t="str">
        <f>'[2]10квФ'!B148</f>
        <v>корр</v>
      </c>
      <c r="C148" s="63" t="str">
        <f>'[2]10квФ'!C148</f>
        <v>внеплан</v>
      </c>
      <c r="D148" s="64" t="str">
        <f>'[2]10квФ'!D148</f>
        <v>да</v>
      </c>
      <c r="E148" s="65" t="str">
        <f>'[2]10квФ'!E148</f>
        <v>а</v>
      </c>
      <c r="F148" s="50"/>
      <c r="G148" s="59" t="str">
        <f>'[2]10квФ'!G148</f>
        <v>1.1.1.3</v>
      </c>
      <c r="H148" s="60" t="str">
        <f>'[2]10квФ'!H148</f>
        <v>Строительство КТП 10/0,4 кВ, КЛ-10 кВ, КЛ-0,4 кВ по ул. Cогласия - ул. И. Сусанина в г. Калининграде</v>
      </c>
      <c r="I148" s="60" t="str">
        <f>'[2]10квФ'!I148</f>
        <v>Р_23-0194</v>
      </c>
      <c r="J148" s="52" t="str">
        <f>IF(B148="есть",'[2]10квФ'!M148,"нд")</f>
        <v>нд</v>
      </c>
      <c r="K148" s="52" t="str">
        <f>IF($B148="есть",[2]ист!K148,"нд")</f>
        <v>нд</v>
      </c>
      <c r="L148" s="52" t="str">
        <f>IF($B148="есть",[2]ист!L148,"нд")</f>
        <v>нд</v>
      </c>
      <c r="M148" s="52" t="str">
        <f>IF($B148="есть",[2]ист!M148,"нд")</f>
        <v>нд</v>
      </c>
      <c r="N148" s="52" t="str">
        <f>IF($B148="есть",[2]ист!O148+[2]ист!P148+[2]ист!Q148,"нд")</f>
        <v>нд</v>
      </c>
      <c r="O148" s="53">
        <f>ROUND('[2]10квФ'!N148,8)</f>
        <v>0</v>
      </c>
      <c r="P148" s="53">
        <f>[2]ист!W148</f>
        <v>0</v>
      </c>
      <c r="Q148" s="53">
        <f>[2]ист!X148</f>
        <v>0</v>
      </c>
      <c r="R148" s="53">
        <f>ROUND(([2]ист!Y148+[2]ист!Z148),8)</f>
        <v>0</v>
      </c>
      <c r="S148" s="53">
        <f t="shared" si="231"/>
        <v>0</v>
      </c>
      <c r="T148" s="54">
        <f t="shared" si="232"/>
        <v>0</v>
      </c>
      <c r="U148" s="53" t="str">
        <f t="shared" si="233"/>
        <v>нд</v>
      </c>
      <c r="V148" s="55" t="str">
        <f t="shared" si="234"/>
        <v>нд</v>
      </c>
      <c r="W148" s="53" t="str">
        <f t="shared" si="235"/>
        <v>нд</v>
      </c>
      <c r="X148" s="56" t="str">
        <f t="shared" si="235"/>
        <v>нд</v>
      </c>
      <c r="Y148" s="53" t="str">
        <f t="shared" si="235"/>
        <v>нд</v>
      </c>
      <c r="Z148" s="56" t="str">
        <f t="shared" si="236"/>
        <v>нд</v>
      </c>
      <c r="AA148" s="53" t="str">
        <f t="shared" si="237"/>
        <v>нд</v>
      </c>
      <c r="AB148" s="55" t="str">
        <f t="shared" si="238"/>
        <v>нд</v>
      </c>
      <c r="AC148" s="53" t="str">
        <f t="shared" si="239"/>
        <v>нд</v>
      </c>
      <c r="AD148" s="55" t="str">
        <f t="shared" si="240"/>
        <v>нд</v>
      </c>
      <c r="AE148" s="58" t="str">
        <f>'[2]10квФ'!Z148</f>
        <v>Выполнение обязательств по договору ТП от 17.11.2022 № 12095/10/22, № 12096/10/22</v>
      </c>
    </row>
    <row r="149" spans="1:31" ht="47.25" x14ac:dyDescent="0.25">
      <c r="A149" s="63" t="str">
        <f>'[2]10квФ'!A149</f>
        <v>23-1688</v>
      </c>
      <c r="B149" s="63" t="str">
        <f>'[2]10квФ'!B149</f>
        <v>корр</v>
      </c>
      <c r="C149" s="63" t="str">
        <f>'[2]10квФ'!C149</f>
        <v>внеплан</v>
      </c>
      <c r="D149" s="64" t="str">
        <f>'[2]10квФ'!D149</f>
        <v>да</v>
      </c>
      <c r="E149" s="65" t="str">
        <f>'[2]10квФ'!E149</f>
        <v>а</v>
      </c>
      <c r="F149" s="50"/>
      <c r="G149" s="59" t="str">
        <f>'[2]10квФ'!G149</f>
        <v>1.1.1.3</v>
      </c>
      <c r="H149" s="60" t="str">
        <f>'[2]10квФ'!H149</f>
        <v>Строительство 2-х ТП-10/0,4 кВ, ЛЭП-10 кВ, организация систем учета электроэнергии по ул. Портовой и Правой наб. в г. Калининграде</v>
      </c>
      <c r="I149" s="60" t="str">
        <f>'[2]10квФ'!I149</f>
        <v>O_23-1688</v>
      </c>
      <c r="J149" s="52" t="str">
        <f>IF(B149="есть",'[2]10квФ'!M149,"нд")</f>
        <v>нд</v>
      </c>
      <c r="K149" s="52" t="str">
        <f>IF($B149="есть",[2]ист!K149,"нд")</f>
        <v>нд</v>
      </c>
      <c r="L149" s="52" t="str">
        <f>IF($B149="есть",[2]ист!L149,"нд")</f>
        <v>нд</v>
      </c>
      <c r="M149" s="52" t="str">
        <f>IF($B149="есть",[2]ист!M149,"нд")</f>
        <v>нд</v>
      </c>
      <c r="N149" s="52" t="str">
        <f>IF($B149="есть",[2]ист!O149+[2]ист!P149+[2]ист!Q149,"нд")</f>
        <v>нд</v>
      </c>
      <c r="O149" s="53">
        <f>ROUND('[2]10квФ'!N149,8)</f>
        <v>0.94518389999999997</v>
      </c>
      <c r="P149" s="53">
        <f>[2]ист!W149</f>
        <v>0</v>
      </c>
      <c r="Q149" s="53">
        <f>[2]ист!X149</f>
        <v>0</v>
      </c>
      <c r="R149" s="53">
        <f>ROUND(([2]ист!Y149+[2]ист!Z149),8)</f>
        <v>0</v>
      </c>
      <c r="S149" s="53">
        <f t="shared" si="231"/>
        <v>0.94518389999999997</v>
      </c>
      <c r="T149" s="54">
        <f t="shared" si="232"/>
        <v>0</v>
      </c>
      <c r="U149" s="53" t="str">
        <f t="shared" si="233"/>
        <v>нд</v>
      </c>
      <c r="V149" s="55" t="str">
        <f t="shared" si="234"/>
        <v>нд</v>
      </c>
      <c r="W149" s="53" t="str">
        <f t="shared" si="235"/>
        <v>нд</v>
      </c>
      <c r="X149" s="56" t="str">
        <f t="shared" si="235"/>
        <v>нд</v>
      </c>
      <c r="Y149" s="53" t="str">
        <f t="shared" si="235"/>
        <v>нд</v>
      </c>
      <c r="Z149" s="56" t="str">
        <f t="shared" si="236"/>
        <v>нд</v>
      </c>
      <c r="AA149" s="53" t="str">
        <f t="shared" si="237"/>
        <v>нд</v>
      </c>
      <c r="AB149" s="55" t="str">
        <f t="shared" si="238"/>
        <v>нд</v>
      </c>
      <c r="AC149" s="53" t="str">
        <f t="shared" si="239"/>
        <v>нд</v>
      </c>
      <c r="AD149" s="55" t="str">
        <f t="shared" si="240"/>
        <v>нд</v>
      </c>
      <c r="AE149" s="58" t="str">
        <f>'[2]10квФ'!Z149</f>
        <v>Выполнение обязательств по договору ТП № 11359/10/22 от 23.08.2023.Э ПУ ж.д. моста через реку Преголь.</v>
      </c>
    </row>
    <row r="150" spans="1:31" x14ac:dyDescent="0.25">
      <c r="A150" s="63" t="str">
        <f>'[2]10квФ'!A150</f>
        <v>23-0858</v>
      </c>
      <c r="B150" s="63">
        <f>'[2]10квФ'!B150</f>
        <v>0</v>
      </c>
      <c r="C150" s="63" t="str">
        <f>'[2]10квФ'!C150</f>
        <v>внеплан</v>
      </c>
      <c r="D150" s="64" t="str">
        <f>'[2]10квФ'!D150</f>
        <v>-</v>
      </c>
      <c r="E150" s="65" t="str">
        <f>'[2]10квФ'!E150</f>
        <v>а</v>
      </c>
      <c r="F150" s="50"/>
      <c r="G150" s="59" t="str">
        <f>'[2]10квФ'!G150</f>
        <v>-</v>
      </c>
      <c r="H150" s="60" t="str">
        <f>'[2]10квФ'!H150</f>
        <v>-</v>
      </c>
      <c r="I150" s="60" t="str">
        <f>'[2]10квФ'!I150</f>
        <v>-</v>
      </c>
      <c r="J150" s="52"/>
      <c r="K150" s="52"/>
      <c r="L150" s="52"/>
      <c r="M150" s="52"/>
      <c r="N150" s="52"/>
      <c r="O150" s="53"/>
      <c r="P150" s="53"/>
      <c r="Q150" s="53"/>
      <c r="R150" s="53"/>
      <c r="S150" s="53"/>
      <c r="T150" s="54"/>
      <c r="U150" s="53"/>
      <c r="V150" s="55"/>
      <c r="W150" s="53"/>
      <c r="X150" s="56"/>
      <c r="Y150" s="53"/>
      <c r="Z150" s="56"/>
      <c r="AA150" s="53"/>
      <c r="AB150" s="55"/>
      <c r="AC150" s="53"/>
      <c r="AD150" s="55"/>
      <c r="AE150" s="58"/>
    </row>
    <row r="151" spans="1:31" ht="63" x14ac:dyDescent="0.25">
      <c r="A151" s="63" t="str">
        <f>'[2]10квФ'!A151</f>
        <v>23-0275</v>
      </c>
      <c r="B151" s="63" t="str">
        <f>'[2]10квФ'!B151</f>
        <v>корр</v>
      </c>
      <c r="C151" s="63" t="str">
        <f>'[2]10квФ'!C151</f>
        <v>внеплан</v>
      </c>
      <c r="D151" s="64" t="str">
        <f>'[2]10квФ'!D151</f>
        <v>да</v>
      </c>
      <c r="E151" s="65" t="str">
        <f>'[2]10квФ'!E151</f>
        <v>а</v>
      </c>
      <c r="F151" s="50"/>
      <c r="G151" s="59" t="str">
        <f>'[2]10квФ'!G151</f>
        <v>1.1.1.3</v>
      </c>
      <c r="H151" s="60" t="str">
        <f>'[2]10квФ'!H151</f>
        <v>Строительство ТП 15/0,4 кВ, ЛЭП 15 кВ от ВЛ 15-131 (инв. № 5114006), ЛЭП 0,4 кВ, организация системы учета электроэнергии в г. Светлогорске, ул. Новая</v>
      </c>
      <c r="I151" s="60" t="str">
        <f>'[2]10квФ'!I151</f>
        <v>O_23-0275</v>
      </c>
      <c r="J151" s="52" t="str">
        <f>IF(B151="есть",'[2]10квФ'!M151,"нд")</f>
        <v>нд</v>
      </c>
      <c r="K151" s="52" t="str">
        <f>IF($B151="есть",[2]ист!K151,"нд")</f>
        <v>нд</v>
      </c>
      <c r="L151" s="52" t="str">
        <f>IF($B151="есть",[2]ист!L151,"нд")</f>
        <v>нд</v>
      </c>
      <c r="M151" s="52" t="str">
        <f>IF($B151="есть",[2]ист!M151,"нд")</f>
        <v>нд</v>
      </c>
      <c r="N151" s="52" t="str">
        <f>IF($B151="есть",[2]ист!O151+[2]ист!P151+[2]ист!Q151,"нд")</f>
        <v>нд</v>
      </c>
      <c r="O151" s="53">
        <f>ROUND('[2]10квФ'!N151,8)</f>
        <v>11.390480289999999</v>
      </c>
      <c r="P151" s="53">
        <f>[2]ист!W151</f>
        <v>0</v>
      </c>
      <c r="Q151" s="53">
        <f>[2]ист!X151</f>
        <v>0</v>
      </c>
      <c r="R151" s="53">
        <f>ROUND(([2]ист!Y151+[2]ист!Z151),8)</f>
        <v>0</v>
      </c>
      <c r="S151" s="53">
        <f t="shared" ref="S151:S152" si="241">O151-R151</f>
        <v>11.390480289999999</v>
      </c>
      <c r="T151" s="54">
        <f t="shared" si="232"/>
        <v>0</v>
      </c>
      <c r="U151" s="53" t="str">
        <f t="shared" ref="U151:U152" si="242">IF($J151="нд","нд",O151-J151)</f>
        <v>нд</v>
      </c>
      <c r="V151" s="55" t="str">
        <f t="shared" ref="V151:V152" si="243">IF($J151="нд", "нд",U151/J151)</f>
        <v>нд</v>
      </c>
      <c r="W151" s="53" t="str">
        <f t="shared" ref="W151:Y152" si="244">IF($J151="нд","нд",0)</f>
        <v>нд</v>
      </c>
      <c r="X151" s="56" t="str">
        <f t="shared" si="244"/>
        <v>нд</v>
      </c>
      <c r="Y151" s="53" t="str">
        <f t="shared" si="244"/>
        <v>нд</v>
      </c>
      <c r="Z151" s="56" t="str">
        <f t="shared" ref="Z151:Z152" si="245">IF(Y151="нд","нд",0)</f>
        <v>нд</v>
      </c>
      <c r="AA151" s="53" t="str">
        <f t="shared" ref="AA151:AA152" si="246">IF($J151="нд","нд",R151-M151)</f>
        <v>нд</v>
      </c>
      <c r="AB151" s="55" t="str">
        <f t="shared" ref="AB151:AB152" si="247">IF(M151="нд","нд",AA151/M151)</f>
        <v>нд</v>
      </c>
      <c r="AC151" s="53" t="str">
        <f t="shared" ref="AC151:AC152" si="248">IF($J151="нд","нд",S151-N151)</f>
        <v>нд</v>
      </c>
      <c r="AD151" s="55" t="str">
        <f t="shared" ref="AD151:AD152" si="249">IF(N151="нд","нд",AC151/N151)</f>
        <v>нд</v>
      </c>
      <c r="AE151" s="58" t="str">
        <f>'[2]10квФ'!Z151</f>
        <v>Выполнение обязательств по договору ТП № 13214/12/22 от 12.12.2022. Реконструкция МАОУ СОШ № 1 в городе Светлогорске, Калининградской области.</v>
      </c>
    </row>
    <row r="152" spans="1:31" ht="63" x14ac:dyDescent="0.25">
      <c r="A152" s="63" t="str">
        <f>'[2]10квФ'!A152</f>
        <v>23-0473</v>
      </c>
      <c r="B152" s="63" t="str">
        <f>'[2]10квФ'!B152</f>
        <v>корр</v>
      </c>
      <c r="C152" s="63" t="str">
        <f>'[2]10квФ'!C152</f>
        <v>внеплан</v>
      </c>
      <c r="D152" s="64" t="str">
        <f>'[2]10квФ'!D152</f>
        <v>да</v>
      </c>
      <c r="E152" s="65" t="str">
        <f>'[2]10квФ'!E152</f>
        <v>а</v>
      </c>
      <c r="F152" s="50"/>
      <c r="G152" s="59" t="str">
        <f>'[2]10квФ'!G152</f>
        <v>1.1.1.3</v>
      </c>
      <c r="H152" s="60" t="str">
        <f>'[2]10квФ'!H152</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I152" s="60" t="str">
        <f>'[2]10квФ'!I152</f>
        <v>Р_23-0473</v>
      </c>
      <c r="J152" s="52" t="str">
        <f>IF(B152="есть",'[2]10квФ'!M152,"нд")</f>
        <v>нд</v>
      </c>
      <c r="K152" s="52" t="str">
        <f>IF($B152="есть",[2]ист!K152,"нд")</f>
        <v>нд</v>
      </c>
      <c r="L152" s="52" t="str">
        <f>IF($B152="есть",[2]ист!L152,"нд")</f>
        <v>нд</v>
      </c>
      <c r="M152" s="52" t="str">
        <f>IF($B152="есть",[2]ист!M152,"нд")</f>
        <v>нд</v>
      </c>
      <c r="N152" s="52" t="str">
        <f>IF($B152="есть",[2]ист!O152+[2]ист!P152+[2]ист!Q152,"нд")</f>
        <v>нд</v>
      </c>
      <c r="O152" s="53">
        <f>ROUND('[2]10квФ'!N152,8)</f>
        <v>0</v>
      </c>
      <c r="P152" s="53">
        <f>[2]ист!W152</f>
        <v>0</v>
      </c>
      <c r="Q152" s="53">
        <f>[2]ист!X152</f>
        <v>0</v>
      </c>
      <c r="R152" s="53">
        <f>ROUND(([2]ист!Y152+[2]ист!Z152),8)</f>
        <v>0</v>
      </c>
      <c r="S152" s="53">
        <f t="shared" si="241"/>
        <v>0</v>
      </c>
      <c r="T152" s="54">
        <f t="shared" si="232"/>
        <v>0</v>
      </c>
      <c r="U152" s="53" t="str">
        <f t="shared" si="242"/>
        <v>нд</v>
      </c>
      <c r="V152" s="55" t="str">
        <f t="shared" si="243"/>
        <v>нд</v>
      </c>
      <c r="W152" s="53" t="str">
        <f t="shared" si="244"/>
        <v>нд</v>
      </c>
      <c r="X152" s="56" t="str">
        <f t="shared" si="244"/>
        <v>нд</v>
      </c>
      <c r="Y152" s="53" t="str">
        <f t="shared" si="244"/>
        <v>нд</v>
      </c>
      <c r="Z152" s="56" t="str">
        <f t="shared" si="245"/>
        <v>нд</v>
      </c>
      <c r="AA152" s="53" t="str">
        <f t="shared" si="246"/>
        <v>нд</v>
      </c>
      <c r="AB152" s="55" t="str">
        <f t="shared" si="247"/>
        <v>нд</v>
      </c>
      <c r="AC152" s="53" t="str">
        <f t="shared" si="248"/>
        <v>нд</v>
      </c>
      <c r="AD152" s="55" t="str">
        <f t="shared" si="249"/>
        <v>нд</v>
      </c>
      <c r="AE152" s="58" t="str">
        <f>'[2]10квФ'!Z152</f>
        <v>Выполнение обязательств по договору ТП от 29.08.2022 № 7520/07/22</v>
      </c>
    </row>
    <row r="153" spans="1:31" x14ac:dyDescent="0.25">
      <c r="A153" s="63" t="str">
        <f>'[2]10квФ'!A153</f>
        <v>21-0994</v>
      </c>
      <c r="B153" s="63">
        <f>'[2]10квФ'!B153</f>
        <v>0</v>
      </c>
      <c r="C153" s="63" t="str">
        <f>'[2]10квФ'!C153</f>
        <v>внеплан</v>
      </c>
      <c r="D153" s="64" t="str">
        <f>'[2]10квФ'!D153</f>
        <v>-</v>
      </c>
      <c r="E153" s="65" t="str">
        <f>'[2]10квФ'!E153</f>
        <v>а</v>
      </c>
      <c r="F153" s="50"/>
      <c r="G153" s="59" t="str">
        <f>'[2]10квФ'!G153</f>
        <v>-</v>
      </c>
      <c r="H153" s="60" t="str">
        <f>'[2]10квФ'!H153</f>
        <v>-</v>
      </c>
      <c r="I153" s="60" t="str">
        <f>'[2]10квФ'!I153</f>
        <v>-</v>
      </c>
      <c r="J153" s="52"/>
      <c r="K153" s="52"/>
      <c r="L153" s="52"/>
      <c r="M153" s="52"/>
      <c r="N153" s="52"/>
      <c r="O153" s="53"/>
      <c r="P153" s="53"/>
      <c r="Q153" s="53"/>
      <c r="R153" s="53"/>
      <c r="S153" s="53"/>
      <c r="T153" s="54"/>
      <c r="U153" s="53"/>
      <c r="V153" s="55"/>
      <c r="W153" s="53"/>
      <c r="X153" s="56"/>
      <c r="Y153" s="53"/>
      <c r="Z153" s="56"/>
      <c r="AA153" s="53"/>
      <c r="AB153" s="55"/>
      <c r="AC153" s="53"/>
      <c r="AD153" s="55"/>
      <c r="AE153" s="58"/>
    </row>
    <row r="154" spans="1:31" ht="47.25" x14ac:dyDescent="0.25">
      <c r="A154" s="63" t="str">
        <f>'[2]10квФ'!A154</f>
        <v>23-1278</v>
      </c>
      <c r="B154" s="63">
        <f>'[2]10квФ'!B154</f>
        <v>0</v>
      </c>
      <c r="C154" s="63" t="str">
        <f>'[2]10квФ'!C154</f>
        <v>внеплан</v>
      </c>
      <c r="D154" s="64" t="str">
        <f>'[2]10квФ'!D154</f>
        <v>да</v>
      </c>
      <c r="E154" s="65" t="str">
        <f>'[2]10квФ'!E154</f>
        <v>а</v>
      </c>
      <c r="F154" s="50"/>
      <c r="G154" s="59" t="str">
        <f>'[2]10квФ'!G154</f>
        <v>1.1.1.3</v>
      </c>
      <c r="H154" s="60" t="str">
        <f>'[2]10квФ'!H154</f>
        <v>Строительство ЛЭП 0,4 кВ от ТП 054-04 (инв. № 5116142), организация системы учета электроэнергии г. Зеленоградск, ул. Володарского</v>
      </c>
      <c r="I154" s="60" t="str">
        <f>'[2]10квФ'!I154</f>
        <v>O_23-1278</v>
      </c>
      <c r="J154" s="52" t="str">
        <f>IF(B154="есть",'[2]10квФ'!M154,"нд")</f>
        <v>нд</v>
      </c>
      <c r="K154" s="52" t="str">
        <f>IF($B154="есть",[2]ист!K154,"нд")</f>
        <v>нд</v>
      </c>
      <c r="L154" s="52" t="str">
        <f>IF($B154="есть",[2]ист!L154,"нд")</f>
        <v>нд</v>
      </c>
      <c r="M154" s="52" t="str">
        <f>IF($B154="есть",[2]ист!M154,"нд")</f>
        <v>нд</v>
      </c>
      <c r="N154" s="52" t="str">
        <f>IF($B154="есть",[2]ист!O154+[2]ист!P154+[2]ист!Q154,"нд")</f>
        <v>нд</v>
      </c>
      <c r="O154" s="53">
        <f>ROUND('[2]10квФ'!N154,8)</f>
        <v>1.7143799999999999E-3</v>
      </c>
      <c r="P154" s="53">
        <f>[2]ист!W154</f>
        <v>0</v>
      </c>
      <c r="Q154" s="53">
        <f>[2]ист!X154</f>
        <v>0</v>
      </c>
      <c r="R154" s="53">
        <f>ROUND(([2]ист!Y154+[2]ист!Z154),8)</f>
        <v>0</v>
      </c>
      <c r="S154" s="53">
        <f>O154-R154</f>
        <v>1.7143799999999999E-3</v>
      </c>
      <c r="T154" s="54">
        <f t="shared" ref="T154" si="250">(O154-SUM(Q154:S154))*1000000</f>
        <v>0</v>
      </c>
      <c r="U154" s="53" t="str">
        <f t="shared" ref="U154:U155" si="251">IF($J154="нд","нд",O154-J154)</f>
        <v>нд</v>
      </c>
      <c r="V154" s="55" t="str">
        <f t="shared" ref="V154:V155" si="252">IF($J154="нд", "нд",U154/J154)</f>
        <v>нд</v>
      </c>
      <c r="W154" s="53" t="str">
        <f t="shared" ref="W154:Y155" si="253">IF($J154="нд","нд",0)</f>
        <v>нд</v>
      </c>
      <c r="X154" s="56" t="str">
        <f t="shared" si="253"/>
        <v>нд</v>
      </c>
      <c r="Y154" s="53" t="str">
        <f t="shared" si="253"/>
        <v>нд</v>
      </c>
      <c r="Z154" s="56" t="str">
        <f t="shared" ref="Z154:Z155" si="254">IF(Y154="нд","нд",0)</f>
        <v>нд</v>
      </c>
      <c r="AA154" s="53" t="str">
        <f t="shared" ref="AA154:AA155" si="255">IF($J154="нд","нд",R154-M154)</f>
        <v>нд</v>
      </c>
      <c r="AB154" s="55" t="str">
        <f t="shared" ref="AB154:AB155" si="256">IF(M154="нд","нд",AA154/M154)</f>
        <v>нд</v>
      </c>
      <c r="AC154" s="53" t="str">
        <f t="shared" ref="AC154:AC155" si="257">IF($J154="нд","нд",S154-N154)</f>
        <v>нд</v>
      </c>
      <c r="AD154" s="55" t="str">
        <f t="shared" ref="AD154:AD155" si="258">IF(N154="нд","нд",AC154/N154)</f>
        <v>нд</v>
      </c>
      <c r="AE154" s="58" t="str">
        <f>'[2]10квФ'!Z154</f>
        <v>Выполнение обязательств  по договору ТП №3407/05/23 от 18.05.2023; Объект торговли (магазин, торговый центр).</v>
      </c>
    </row>
    <row r="155" spans="1:31" ht="47.25" x14ac:dyDescent="0.25">
      <c r="A155" s="63" t="str">
        <f>'[2]10квФ'!A155</f>
        <v>23-1913</v>
      </c>
      <c r="B155" s="63" t="str">
        <f>'[2]10квФ'!B155</f>
        <v>корр</v>
      </c>
      <c r="C155" s="63" t="str">
        <f>'[2]10квФ'!C155</f>
        <v>внеплан</v>
      </c>
      <c r="D155" s="64" t="str">
        <f>'[2]10квФ'!D155</f>
        <v>да</v>
      </c>
      <c r="E155" s="65" t="str">
        <f>'[2]10квФ'!E155</f>
        <v>а</v>
      </c>
      <c r="F155" s="50"/>
      <c r="G155" s="59" t="str">
        <f>'[2]10квФ'!G155</f>
        <v>1.1.1.3</v>
      </c>
      <c r="H155" s="60" t="str">
        <f>'[2]10квФ'!H155</f>
        <v>Строительство ТП 15/0,4 кВ,  ЛЭП 15 кВ от ВЛ 15-324 до ТП новой, организация системы учёта электроэнергии в Краснознаменском р-не</v>
      </c>
      <c r="I155" s="60" t="str">
        <f>'[2]10квФ'!I155</f>
        <v>O_23-1913</v>
      </c>
      <c r="J155" s="52" t="str">
        <f>IF(B155="есть",'[2]10квФ'!M155,"нд")</f>
        <v>нд</v>
      </c>
      <c r="K155" s="52" t="str">
        <f>IF($B155="есть",[2]ист!K155,"нд")</f>
        <v>нд</v>
      </c>
      <c r="L155" s="52" t="str">
        <f>IF($B155="есть",[2]ист!L155,"нд")</f>
        <v>нд</v>
      </c>
      <c r="M155" s="52" t="str">
        <f>IF($B155="есть",[2]ист!M155,"нд")</f>
        <v>нд</v>
      </c>
      <c r="N155" s="52" t="str">
        <f>IF($B155="есть",[2]ист!O155+[2]ист!P155+[2]ист!Q155,"нд")</f>
        <v>нд</v>
      </c>
      <c r="O155" s="53">
        <f>ROUND('[2]10квФ'!N155,8)</f>
        <v>7.129597E-2</v>
      </c>
      <c r="P155" s="53">
        <f>[2]ист!W155</f>
        <v>0</v>
      </c>
      <c r="Q155" s="53">
        <f>[2]ист!X155</f>
        <v>0</v>
      </c>
      <c r="R155" s="53">
        <f>ROUND(([2]ист!Y155+[2]ист!Z155),8)</f>
        <v>0</v>
      </c>
      <c r="S155" s="53">
        <f>O155-R155</f>
        <v>7.129597E-2</v>
      </c>
      <c r="T155" s="54">
        <f t="shared" si="232"/>
        <v>0</v>
      </c>
      <c r="U155" s="53" t="str">
        <f t="shared" si="251"/>
        <v>нд</v>
      </c>
      <c r="V155" s="55" t="str">
        <f t="shared" si="252"/>
        <v>нд</v>
      </c>
      <c r="W155" s="53" t="str">
        <f t="shared" si="253"/>
        <v>нд</v>
      </c>
      <c r="X155" s="56" t="str">
        <f t="shared" si="253"/>
        <v>нд</v>
      </c>
      <c r="Y155" s="53" t="str">
        <f t="shared" si="253"/>
        <v>нд</v>
      </c>
      <c r="Z155" s="56" t="str">
        <f t="shared" si="254"/>
        <v>нд</v>
      </c>
      <c r="AA155" s="53" t="str">
        <f t="shared" si="255"/>
        <v>нд</v>
      </c>
      <c r="AB155" s="55" t="str">
        <f t="shared" si="256"/>
        <v>нд</v>
      </c>
      <c r="AC155" s="53" t="str">
        <f t="shared" si="257"/>
        <v>нд</v>
      </c>
      <c r="AD155" s="55" t="str">
        <f t="shared" si="258"/>
        <v>нд</v>
      </c>
      <c r="AE155" s="58" t="str">
        <f>'[2]10квФ'!Z155</f>
        <v>Выполнение обязательств  по договору ТП №8662/10/23 от 15.11.2023; Объект сельскохозяйственного производства.</v>
      </c>
    </row>
    <row r="156" spans="1:31" x14ac:dyDescent="0.25">
      <c r="A156" s="63">
        <f>'[2]10квФ'!A156</f>
        <v>0</v>
      </c>
      <c r="B156" s="63">
        <f>'[2]10квФ'!B156</f>
        <v>0</v>
      </c>
      <c r="C156" s="63">
        <f>'[2]10квФ'!C156</f>
        <v>0</v>
      </c>
      <c r="D156" s="64" t="str">
        <f>'[2]10квФ'!D156</f>
        <v>-</v>
      </c>
      <c r="E156" s="65">
        <f>'[2]10квФ'!E156</f>
        <v>0</v>
      </c>
      <c r="F156" s="50"/>
      <c r="G156" s="59" t="str">
        <f>'[2]10квФ'!G156</f>
        <v>-</v>
      </c>
      <c r="H156" s="60" t="str">
        <f>'[2]10квФ'!H156</f>
        <v>-</v>
      </c>
      <c r="I156" s="60" t="str">
        <f>'[2]10квФ'!I156</f>
        <v>-</v>
      </c>
      <c r="J156" s="67"/>
      <c r="K156" s="67"/>
      <c r="L156" s="67"/>
      <c r="M156" s="67"/>
      <c r="N156" s="67"/>
      <c r="O156" s="67"/>
      <c r="P156" s="67"/>
      <c r="Q156" s="67"/>
      <c r="R156" s="67"/>
      <c r="S156" s="67"/>
      <c r="T156" s="67"/>
      <c r="U156" s="67"/>
      <c r="V156" s="67"/>
      <c r="W156" s="67"/>
      <c r="X156" s="67"/>
      <c r="Y156" s="67"/>
      <c r="Z156" s="67"/>
      <c r="AA156" s="67"/>
      <c r="AB156" s="67"/>
      <c r="AC156" s="67"/>
      <c r="AD156" s="67"/>
      <c r="AE156" s="67"/>
    </row>
    <row r="157" spans="1:31" x14ac:dyDescent="0.25">
      <c r="A157" s="63">
        <f>'[2]10квФ'!A157</f>
        <v>0</v>
      </c>
      <c r="B157" s="63">
        <f>'[2]10квФ'!B157</f>
        <v>0</v>
      </c>
      <c r="C157" s="63">
        <f>'[2]10квФ'!C157</f>
        <v>0</v>
      </c>
      <c r="D157" s="64" t="str">
        <f>'[2]10квФ'!D157</f>
        <v>-</v>
      </c>
      <c r="E157" s="65">
        <f>'[2]10квФ'!E157</f>
        <v>0</v>
      </c>
      <c r="F157" s="50"/>
      <c r="G157" s="59" t="str">
        <f>'[2]10квФ'!G157</f>
        <v>-</v>
      </c>
      <c r="H157" s="60" t="str">
        <f>'[2]10квФ'!H157</f>
        <v>-</v>
      </c>
      <c r="I157" s="60" t="str">
        <f>'[2]10квФ'!I157</f>
        <v>-</v>
      </c>
      <c r="J157" s="67"/>
      <c r="K157" s="67"/>
      <c r="L157" s="67"/>
      <c r="M157" s="67"/>
      <c r="N157" s="67"/>
      <c r="O157" s="67"/>
      <c r="P157" s="67"/>
      <c r="Q157" s="67"/>
      <c r="R157" s="67"/>
      <c r="S157" s="67"/>
      <c r="T157" s="67"/>
      <c r="U157" s="67"/>
      <c r="V157" s="67"/>
      <c r="W157" s="67"/>
      <c r="X157" s="67"/>
      <c r="Y157" s="67"/>
      <c r="Z157" s="67"/>
      <c r="AA157" s="67"/>
      <c r="AB157" s="67"/>
      <c r="AC157" s="67"/>
      <c r="AD157" s="67"/>
      <c r="AE157" s="67"/>
    </row>
    <row r="158" spans="1:31" x14ac:dyDescent="0.25">
      <c r="A158" s="63">
        <f>'[2]10квФ'!A158</f>
        <v>0</v>
      </c>
      <c r="B158" s="63">
        <f>'[2]10квФ'!B158</f>
        <v>0</v>
      </c>
      <c r="C158" s="63">
        <f>'[2]10квФ'!C158</f>
        <v>0</v>
      </c>
      <c r="D158" s="64" t="str">
        <f>'[2]10квФ'!D158</f>
        <v>-</v>
      </c>
      <c r="E158" s="65">
        <f>'[2]10квФ'!E158</f>
        <v>0</v>
      </c>
      <c r="F158" s="50"/>
      <c r="G158" s="59" t="str">
        <f>'[2]10квФ'!G158</f>
        <v>-</v>
      </c>
      <c r="H158" s="60" t="str">
        <f>'[2]10квФ'!H158</f>
        <v>-</v>
      </c>
      <c r="I158" s="60" t="str">
        <f>'[2]10квФ'!I158</f>
        <v>-</v>
      </c>
      <c r="J158" s="67"/>
      <c r="K158" s="67"/>
      <c r="L158" s="67"/>
      <c r="M158" s="67"/>
      <c r="N158" s="67"/>
      <c r="O158" s="67"/>
      <c r="P158" s="67"/>
      <c r="Q158" s="67"/>
      <c r="R158" s="67"/>
      <c r="S158" s="67"/>
      <c r="T158" s="67"/>
      <c r="U158" s="67"/>
      <c r="V158" s="67"/>
      <c r="W158" s="67"/>
      <c r="X158" s="67"/>
      <c r="Y158" s="67"/>
      <c r="Z158" s="67"/>
      <c r="AA158" s="67"/>
      <c r="AB158" s="67"/>
      <c r="AC158" s="67"/>
      <c r="AD158" s="67"/>
      <c r="AE158" s="67"/>
    </row>
    <row r="159" spans="1:31" x14ac:dyDescent="0.25">
      <c r="A159" s="63">
        <f>'[2]10квФ'!A159</f>
        <v>0</v>
      </c>
      <c r="B159" s="63">
        <f>'[2]10квФ'!B159</f>
        <v>0</v>
      </c>
      <c r="C159" s="63">
        <f>'[2]10квФ'!C159</f>
        <v>0</v>
      </c>
      <c r="D159" s="64" t="str">
        <f>'[2]10квФ'!D159</f>
        <v>-</v>
      </c>
      <c r="E159" s="65">
        <f>'[2]10квФ'!E159</f>
        <v>0</v>
      </c>
      <c r="F159" s="50"/>
      <c r="G159" s="59" t="str">
        <f>'[2]10квФ'!G159</f>
        <v>-</v>
      </c>
      <c r="H159" s="60" t="str">
        <f>'[2]10квФ'!H159</f>
        <v>-</v>
      </c>
      <c r="I159" s="60" t="str">
        <f>'[2]10квФ'!I159</f>
        <v>-</v>
      </c>
      <c r="J159" s="67"/>
      <c r="K159" s="67"/>
      <c r="L159" s="67"/>
      <c r="M159" s="67"/>
      <c r="N159" s="67"/>
      <c r="O159" s="67"/>
      <c r="P159" s="67"/>
      <c r="Q159" s="67"/>
      <c r="R159" s="67"/>
      <c r="S159" s="67"/>
      <c r="T159" s="67"/>
      <c r="U159" s="67"/>
      <c r="V159" s="67"/>
      <c r="W159" s="67"/>
      <c r="X159" s="67"/>
      <c r="Y159" s="67"/>
      <c r="Z159" s="67"/>
      <c r="AA159" s="67"/>
      <c r="AB159" s="67"/>
      <c r="AC159" s="67"/>
      <c r="AD159" s="67"/>
      <c r="AE159" s="67"/>
    </row>
    <row r="160" spans="1:31" x14ac:dyDescent="0.25">
      <c r="A160" s="63">
        <f>'[2]10квФ'!A160</f>
        <v>0</v>
      </c>
      <c r="B160" s="63">
        <f>'[2]10квФ'!B160</f>
        <v>0</v>
      </c>
      <c r="C160" s="63">
        <f>'[2]10квФ'!C160</f>
        <v>0</v>
      </c>
      <c r="D160" s="64" t="str">
        <f>'[2]10квФ'!D160</f>
        <v>-</v>
      </c>
      <c r="E160" s="65">
        <f>'[2]10квФ'!E160</f>
        <v>0</v>
      </c>
      <c r="F160" s="50"/>
      <c r="G160" s="59" t="str">
        <f>'[2]10квФ'!G160</f>
        <v>-</v>
      </c>
      <c r="H160" s="60" t="str">
        <f>'[2]10квФ'!H160</f>
        <v>-</v>
      </c>
      <c r="I160" s="60" t="str">
        <f>'[2]10квФ'!I160</f>
        <v>-</v>
      </c>
      <c r="J160" s="67"/>
      <c r="K160" s="67"/>
      <c r="L160" s="67"/>
      <c r="M160" s="67"/>
      <c r="N160" s="67"/>
      <c r="O160" s="67"/>
      <c r="P160" s="67"/>
      <c r="Q160" s="67"/>
      <c r="R160" s="67"/>
      <c r="S160" s="67"/>
      <c r="T160" s="67"/>
      <c r="U160" s="67"/>
      <c r="V160" s="67"/>
      <c r="W160" s="67"/>
      <c r="X160" s="67"/>
      <c r="Y160" s="67"/>
      <c r="Z160" s="67"/>
      <c r="AA160" s="67"/>
      <c r="AB160" s="67"/>
      <c r="AC160" s="67"/>
      <c r="AD160" s="67"/>
      <c r="AE160" s="67"/>
    </row>
    <row r="161" spans="1:31" x14ac:dyDescent="0.25">
      <c r="A161" s="63">
        <f>'[2]10квФ'!A161</f>
        <v>0</v>
      </c>
      <c r="B161" s="63">
        <f>'[2]10квФ'!B161</f>
        <v>0</v>
      </c>
      <c r="C161" s="63">
        <f>'[2]10квФ'!C161</f>
        <v>0</v>
      </c>
      <c r="D161" s="64" t="str">
        <f>'[2]10квФ'!D161</f>
        <v>-</v>
      </c>
      <c r="E161" s="65">
        <f>'[2]10квФ'!E161</f>
        <v>0</v>
      </c>
      <c r="F161" s="50"/>
      <c r="G161" s="59" t="str">
        <f>'[2]10квФ'!G161</f>
        <v>-</v>
      </c>
      <c r="H161" s="60" t="str">
        <f>'[2]10квФ'!H161</f>
        <v>-</v>
      </c>
      <c r="I161" s="60" t="str">
        <f>'[2]10квФ'!I161</f>
        <v>-</v>
      </c>
      <c r="J161" s="67"/>
      <c r="K161" s="67"/>
      <c r="L161" s="67"/>
      <c r="M161" s="67"/>
      <c r="N161" s="67"/>
      <c r="O161" s="67"/>
      <c r="P161" s="67"/>
      <c r="Q161" s="67"/>
      <c r="R161" s="67"/>
      <c r="S161" s="67"/>
      <c r="T161" s="67"/>
      <c r="U161" s="67"/>
      <c r="V161" s="67"/>
      <c r="W161" s="67"/>
      <c r="X161" s="67"/>
      <c r="Y161" s="67"/>
      <c r="Z161" s="67"/>
      <c r="AA161" s="67"/>
      <c r="AB161" s="67"/>
      <c r="AC161" s="67"/>
      <c r="AD161" s="67"/>
      <c r="AE161" s="67"/>
    </row>
    <row r="162" spans="1:31" x14ac:dyDescent="0.25">
      <c r="A162" s="63">
        <f>'[2]10квФ'!A162</f>
        <v>0</v>
      </c>
      <c r="B162" s="63">
        <f>'[2]10квФ'!B162</f>
        <v>0</v>
      </c>
      <c r="C162" s="63">
        <f>'[2]10квФ'!C162</f>
        <v>0</v>
      </c>
      <c r="D162" s="64" t="str">
        <f>'[2]10квФ'!D162</f>
        <v>-</v>
      </c>
      <c r="E162" s="65">
        <f>'[2]10квФ'!E162</f>
        <v>0</v>
      </c>
      <c r="F162" s="50"/>
      <c r="G162" s="59" t="str">
        <f>'[2]10квФ'!G162</f>
        <v>-</v>
      </c>
      <c r="H162" s="60" t="str">
        <f>'[2]10квФ'!H162</f>
        <v>-</v>
      </c>
      <c r="I162" s="60" t="str">
        <f>'[2]10квФ'!I162</f>
        <v>-</v>
      </c>
      <c r="J162" s="67"/>
      <c r="K162" s="67"/>
      <c r="L162" s="67"/>
      <c r="M162" s="67"/>
      <c r="N162" s="67"/>
      <c r="O162" s="67"/>
      <c r="P162" s="67"/>
      <c r="Q162" s="67"/>
      <c r="R162" s="67"/>
      <c r="S162" s="67"/>
      <c r="T162" s="67"/>
      <c r="U162" s="67"/>
      <c r="V162" s="67"/>
      <c r="W162" s="67"/>
      <c r="X162" s="67"/>
      <c r="Y162" s="67"/>
      <c r="Z162" s="67"/>
      <c r="AA162" s="67"/>
      <c r="AB162" s="67"/>
      <c r="AC162" s="67"/>
      <c r="AD162" s="67"/>
      <c r="AE162" s="67"/>
    </row>
    <row r="163" spans="1:31" x14ac:dyDescent="0.25">
      <c r="A163" s="63">
        <f>'[2]10квФ'!A163</f>
        <v>0</v>
      </c>
      <c r="B163" s="63">
        <f>'[2]10квФ'!B163</f>
        <v>0</v>
      </c>
      <c r="C163" s="63">
        <f>'[2]10квФ'!C163</f>
        <v>0</v>
      </c>
      <c r="D163" s="64" t="str">
        <f>'[2]10квФ'!D163</f>
        <v>-</v>
      </c>
      <c r="E163" s="65">
        <f>'[2]10квФ'!E163</f>
        <v>0</v>
      </c>
      <c r="F163" s="50"/>
      <c r="G163" s="59" t="str">
        <f>'[2]10квФ'!G163</f>
        <v>-</v>
      </c>
      <c r="H163" s="60" t="str">
        <f>'[2]10квФ'!H163</f>
        <v>-</v>
      </c>
      <c r="I163" s="60" t="str">
        <f>'[2]10квФ'!I163</f>
        <v>-</v>
      </c>
      <c r="J163" s="67"/>
      <c r="K163" s="67"/>
      <c r="L163" s="67"/>
      <c r="M163" s="67"/>
      <c r="N163" s="67"/>
      <c r="O163" s="67"/>
      <c r="P163" s="67"/>
      <c r="Q163" s="67"/>
      <c r="R163" s="67"/>
      <c r="S163" s="67"/>
      <c r="T163" s="67"/>
      <c r="U163" s="67"/>
      <c r="V163" s="67"/>
      <c r="W163" s="67"/>
      <c r="X163" s="67"/>
      <c r="Y163" s="67"/>
      <c r="Z163" s="67"/>
      <c r="AA163" s="67"/>
      <c r="AB163" s="67"/>
      <c r="AC163" s="67"/>
      <c r="AD163" s="67"/>
      <c r="AE163" s="67"/>
    </row>
    <row r="164" spans="1:31" x14ac:dyDescent="0.25">
      <c r="A164" s="63">
        <f>'[2]10квФ'!A164</f>
        <v>0</v>
      </c>
      <c r="B164" s="63">
        <f>'[2]10квФ'!B164</f>
        <v>0</v>
      </c>
      <c r="C164" s="63">
        <f>'[2]10квФ'!C164</f>
        <v>0</v>
      </c>
      <c r="D164" s="64" t="str">
        <f>'[2]10квФ'!D164</f>
        <v>-</v>
      </c>
      <c r="E164" s="65">
        <f>'[2]10квФ'!E164</f>
        <v>0</v>
      </c>
      <c r="F164" s="50"/>
      <c r="G164" s="59" t="str">
        <f>'[2]10квФ'!G164</f>
        <v>-</v>
      </c>
      <c r="H164" s="60" t="str">
        <f>'[2]10квФ'!H164</f>
        <v>-</v>
      </c>
      <c r="I164" s="60" t="str">
        <f>'[2]10квФ'!I164</f>
        <v>-</v>
      </c>
      <c r="J164" s="67"/>
      <c r="K164" s="67"/>
      <c r="L164" s="67"/>
      <c r="M164" s="67"/>
      <c r="N164" s="67"/>
      <c r="O164" s="67"/>
      <c r="P164" s="67"/>
      <c r="Q164" s="67"/>
      <c r="R164" s="67"/>
      <c r="S164" s="67"/>
      <c r="T164" s="67"/>
      <c r="U164" s="67"/>
      <c r="V164" s="67"/>
      <c r="W164" s="67"/>
      <c r="X164" s="67"/>
      <c r="Y164" s="67"/>
      <c r="Z164" s="67"/>
      <c r="AA164" s="67"/>
      <c r="AB164" s="67"/>
      <c r="AC164" s="67"/>
      <c r="AD164" s="67"/>
      <c r="AE164" s="67"/>
    </row>
    <row r="165" spans="1:31" ht="31.5" x14ac:dyDescent="0.25">
      <c r="E165" s="50"/>
      <c r="F165" s="50"/>
      <c r="G165" s="47" t="str">
        <f>'[2]10квФ'!G165</f>
        <v>1.1.2</v>
      </c>
      <c r="H165" s="48" t="s">
        <v>51</v>
      </c>
      <c r="I165" s="61" t="s">
        <v>37</v>
      </c>
      <c r="J165" s="39">
        <f t="shared" ref="J165:U165" si="259">SUM(J166,J176)</f>
        <v>73.555636789999994</v>
      </c>
      <c r="K165" s="39">
        <f t="shared" si="259"/>
        <v>0</v>
      </c>
      <c r="L165" s="39">
        <f t="shared" si="259"/>
        <v>0</v>
      </c>
      <c r="M165" s="39">
        <f t="shared" si="259"/>
        <v>0</v>
      </c>
      <c r="N165" s="39">
        <f t="shared" si="259"/>
        <v>73.555636789999994</v>
      </c>
      <c r="O165" s="39">
        <f t="shared" si="259"/>
        <v>2.38563524</v>
      </c>
      <c r="P165" s="39">
        <f t="shared" si="259"/>
        <v>0</v>
      </c>
      <c r="Q165" s="39">
        <f t="shared" si="259"/>
        <v>0</v>
      </c>
      <c r="R165" s="39">
        <f t="shared" si="259"/>
        <v>2.38563524</v>
      </c>
      <c r="S165" s="39">
        <f t="shared" si="259"/>
        <v>0</v>
      </c>
      <c r="T165" s="39"/>
      <c r="U165" s="39">
        <f t="shared" si="259"/>
        <v>-71.170001549999995</v>
      </c>
      <c r="V165" s="40">
        <f>IF($J165=0,0,U165/J165)</f>
        <v>-0.96756692832650004</v>
      </c>
      <c r="W165" s="39">
        <f t="shared" ref="W165:Y166" si="260">IF($J165="нд","нд",0)</f>
        <v>0</v>
      </c>
      <c r="X165" s="40">
        <f t="shared" si="260"/>
        <v>0</v>
      </c>
      <c r="Y165" s="39">
        <f t="shared" si="260"/>
        <v>0</v>
      </c>
      <c r="Z165" s="40">
        <f t="shared" ref="Z165:Z187" si="261">IF(Y165="нд","нд",0)</f>
        <v>0</v>
      </c>
      <c r="AA165" s="39">
        <f>IF($J165="нд","нд",R165-M165)</f>
        <v>2.38563524</v>
      </c>
      <c r="AB165" s="55">
        <f>IF(M165=0,0,AA165/M165)</f>
        <v>0</v>
      </c>
      <c r="AC165" s="39">
        <f>IF($J165="нд","нд",S165-N165)</f>
        <v>-73.555636789999994</v>
      </c>
      <c r="AD165" s="40">
        <f>IF(N165=0,0,AC165/N165)</f>
        <v>-1</v>
      </c>
      <c r="AE165" s="39" t="s">
        <v>38</v>
      </c>
    </row>
    <row r="166" spans="1:31" ht="63" x14ac:dyDescent="0.25">
      <c r="E166" s="50"/>
      <c r="F166" s="50"/>
      <c r="G166" s="27" t="str">
        <f>'[2]10квФ'!G166</f>
        <v>1.1.2.1</v>
      </c>
      <c r="H166" s="27" t="s">
        <v>52</v>
      </c>
      <c r="I166" s="61" t="s">
        <v>37</v>
      </c>
      <c r="J166" s="39">
        <f t="shared" ref="J166:S166" si="262">SUM(J167:J175)</f>
        <v>73.555636789999994</v>
      </c>
      <c r="K166" s="39">
        <f t="shared" si="262"/>
        <v>0</v>
      </c>
      <c r="L166" s="39">
        <f t="shared" si="262"/>
        <v>0</v>
      </c>
      <c r="M166" s="39">
        <f t="shared" si="262"/>
        <v>0</v>
      </c>
      <c r="N166" s="39">
        <f t="shared" si="262"/>
        <v>73.555636789999994</v>
      </c>
      <c r="O166" s="39">
        <f t="shared" si="262"/>
        <v>2.38563524</v>
      </c>
      <c r="P166" s="39">
        <f t="shared" si="262"/>
        <v>0</v>
      </c>
      <c r="Q166" s="39">
        <f t="shared" si="262"/>
        <v>0</v>
      </c>
      <c r="R166" s="39">
        <f t="shared" si="262"/>
        <v>2.38563524</v>
      </c>
      <c r="S166" s="39">
        <f t="shared" si="262"/>
        <v>0</v>
      </c>
      <c r="T166" s="39"/>
      <c r="U166" s="53">
        <f>IF($J166="нд","нд",O166-J166)</f>
        <v>-71.170001549999995</v>
      </c>
      <c r="V166" s="40">
        <f>IF($J166=0,0,U166/J166)</f>
        <v>-0.96756692832650004</v>
      </c>
      <c r="W166" s="39">
        <f t="shared" si="260"/>
        <v>0</v>
      </c>
      <c r="X166" s="40">
        <f t="shared" si="260"/>
        <v>0</v>
      </c>
      <c r="Y166" s="39">
        <f t="shared" si="260"/>
        <v>0</v>
      </c>
      <c r="Z166" s="40">
        <f t="shared" si="261"/>
        <v>0</v>
      </c>
      <c r="AA166" s="34">
        <f>IF($J166="нд","нд",R166-M166)</f>
        <v>2.38563524</v>
      </c>
      <c r="AB166" s="55">
        <f>IF(M166=0,0,AA166/M166)</f>
        <v>0</v>
      </c>
      <c r="AC166" s="39">
        <f>IF($J166="нд","нд",S166-N166)</f>
        <v>-73.555636789999994</v>
      </c>
      <c r="AD166" s="40">
        <f>IF(N166=0,0,AC166/N166)</f>
        <v>-1</v>
      </c>
      <c r="AE166" s="39" t="s">
        <v>38</v>
      </c>
    </row>
    <row r="167" spans="1:31" ht="94.5" x14ac:dyDescent="0.25">
      <c r="A167" s="63" t="str">
        <f>'[2]10квФ'!A167</f>
        <v>19-0811</v>
      </c>
      <c r="B167" s="63" t="str">
        <f>'[2]10квФ'!B167</f>
        <v>есть</v>
      </c>
      <c r="C167" s="63" t="str">
        <f>'[2]10квФ'!C167</f>
        <v>план</v>
      </c>
      <c r="D167" s="64" t="str">
        <f>'[2]10квФ'!D167</f>
        <v>да</v>
      </c>
      <c r="E167" s="65" t="str">
        <f>'[2]10квФ'!E167</f>
        <v>А.</v>
      </c>
      <c r="F167" s="50"/>
      <c r="G167" s="59" t="str">
        <f>'[2]10квФ'!G167</f>
        <v>1.1.2.1</v>
      </c>
      <c r="H167" s="60" t="str">
        <f>'[2]10квФ'!H167</f>
        <v>Расширение РУ 110 кВ ПС 330 кВ Советск-330 для сооружения двух новых присоединений с целью подключения двухцепной ЛЭП 110 кВ на ПС 110 кВ Маломожайская</v>
      </c>
      <c r="I167" s="60" t="str">
        <f>'[2]10квФ'!I167</f>
        <v>L_19-0811</v>
      </c>
      <c r="J167" s="52">
        <f>IF(B167="есть",'[2]10квФ'!M167,"нд")</f>
        <v>0</v>
      </c>
      <c r="K167" s="52">
        <f>IF($B167="есть",[2]ист!K167,"нд")</f>
        <v>0</v>
      </c>
      <c r="L167" s="52">
        <f>IF($B167="есть",[2]ист!L167,"нд")</f>
        <v>0</v>
      </c>
      <c r="M167" s="52">
        <f>IF($B167="есть",[2]ист!M167,"нд")</f>
        <v>0</v>
      </c>
      <c r="N167" s="52">
        <f>IF($B167="есть",[2]ист!O167+[2]ист!P167+[2]ист!Q167,"нд")</f>
        <v>0</v>
      </c>
      <c r="O167" s="53">
        <f>ROUND('[2]10квФ'!N167,8)</f>
        <v>2.27225185</v>
      </c>
      <c r="P167" s="53">
        <f>[2]ист!W167</f>
        <v>0</v>
      </c>
      <c r="Q167" s="53">
        <f>[2]ист!X167</f>
        <v>0</v>
      </c>
      <c r="R167" s="53">
        <f>ROUND(([2]ист!Y167+[2]ист!Z167),8)</f>
        <v>2.27225185</v>
      </c>
      <c r="S167" s="53">
        <f>O167-R167</f>
        <v>0</v>
      </c>
      <c r="T167" s="54">
        <f>(O167-SUM(Q167:S167))*1000000</f>
        <v>0</v>
      </c>
      <c r="U167" s="53">
        <f>IF($J167="нд","нд",O167-J167)</f>
        <v>2.27225185</v>
      </c>
      <c r="V167" s="55">
        <f>IF($J167=0,0,U167/J167)</f>
        <v>0</v>
      </c>
      <c r="W167" s="53">
        <f>IF($J167="нд","нд",0)</f>
        <v>0</v>
      </c>
      <c r="X167" s="56">
        <f>IF($J167="нд","нд",0)</f>
        <v>0</v>
      </c>
      <c r="Y167" s="53">
        <f>Q167-L167</f>
        <v>0</v>
      </c>
      <c r="Z167" s="56">
        <f>IF(Y167=0,0,Y167/L167)</f>
        <v>0</v>
      </c>
      <c r="AA167" s="53">
        <f>IF($J167="нд","нд",R167-M167)</f>
        <v>2.27225185</v>
      </c>
      <c r="AB167" s="55">
        <f>IF(M167=0,0,AA167/M167)</f>
        <v>0</v>
      </c>
      <c r="AC167" s="53">
        <f>IF($J167="нд","нд",S167-N167)</f>
        <v>0</v>
      </c>
      <c r="AD167" s="70">
        <f>IF(N167=0,0,AC167/N167)</f>
        <v>0</v>
      </c>
      <c r="AE167" s="58" t="str">
        <f>'[2]10квФ'!Z167</f>
        <v>Отклонение от плана и увеличение срока реализации проекта из-за продления периода выполнения мероприятий по технологическому присоединению до 31.05.2025 (доп.соглашение от 23.12.2024 № 8 к дог. об осуществлении тех.прис. к эл.сетям от 30.04.2013 № 590/ТП).
Стоимость проекта увеличилась на основании разработанной ПСД с учетом факта выполненных работ.</v>
      </c>
    </row>
    <row r="168" spans="1:31" x14ac:dyDescent="0.25">
      <c r="A168" s="63" t="str">
        <f>'[2]10квФ'!A168</f>
        <v>18-1061</v>
      </c>
      <c r="B168" s="63">
        <f>'[2]10квФ'!B168</f>
        <v>0</v>
      </c>
      <c r="C168" s="63" t="str">
        <f>'[2]10квФ'!C168</f>
        <v>внеплан</v>
      </c>
      <c r="D168" s="64" t="str">
        <f>'[2]10квФ'!D168</f>
        <v>-</v>
      </c>
      <c r="E168" s="65" t="str">
        <f>'[2]10квФ'!E168</f>
        <v>А.рек</v>
      </c>
      <c r="F168" s="50"/>
      <c r="G168" s="59" t="str">
        <f>'[2]10квФ'!G168</f>
        <v>-</v>
      </c>
      <c r="H168" s="60" t="str">
        <f>'[2]10квФ'!H168</f>
        <v>-</v>
      </c>
      <c r="I168" s="60" t="str">
        <f>'[2]10квФ'!I168</f>
        <v>-</v>
      </c>
      <c r="J168" s="52"/>
      <c r="K168" s="52"/>
      <c r="L168" s="52"/>
      <c r="M168" s="52"/>
      <c r="N168" s="52"/>
      <c r="O168" s="53"/>
      <c r="P168" s="53"/>
      <c r="Q168" s="53"/>
      <c r="R168" s="53"/>
      <c r="S168" s="53"/>
      <c r="T168" s="53"/>
      <c r="U168" s="53"/>
      <c r="V168" s="55"/>
      <c r="W168" s="53"/>
      <c r="X168" s="56"/>
      <c r="Y168" s="53"/>
      <c r="Z168" s="56"/>
      <c r="AA168" s="53"/>
      <c r="AB168" s="55"/>
      <c r="AC168" s="53"/>
      <c r="AD168" s="55"/>
      <c r="AE168" s="58"/>
    </row>
    <row r="169" spans="1:31" x14ac:dyDescent="0.25">
      <c r="A169" s="63" t="str">
        <f>'[2]10квФ'!A169</f>
        <v>16-0064</v>
      </c>
      <c r="B169" s="63">
        <f>'[2]10квФ'!B169</f>
        <v>0</v>
      </c>
      <c r="C169" s="63" t="str">
        <f>'[2]10квФ'!C169</f>
        <v>внеплан</v>
      </c>
      <c r="D169" s="64" t="str">
        <f>'[2]10квФ'!D169</f>
        <v>-</v>
      </c>
      <c r="E169" s="65" t="str">
        <f>'[2]10квФ'!E169</f>
        <v>А.рек</v>
      </c>
      <c r="F169" s="50"/>
      <c r="G169" s="59" t="str">
        <f>'[2]10квФ'!G169</f>
        <v>-</v>
      </c>
      <c r="H169" s="60" t="str">
        <f>'[2]10квФ'!H169</f>
        <v>-</v>
      </c>
      <c r="I169" s="60" t="str">
        <f>'[2]10квФ'!I169</f>
        <v>-</v>
      </c>
      <c r="J169" s="52"/>
      <c r="K169" s="52"/>
      <c r="L169" s="52"/>
      <c r="M169" s="52"/>
      <c r="N169" s="52"/>
      <c r="O169" s="53"/>
      <c r="P169" s="53"/>
      <c r="Q169" s="53"/>
      <c r="R169" s="53"/>
      <c r="S169" s="53"/>
      <c r="T169" s="53"/>
      <c r="U169" s="53"/>
      <c r="V169" s="55"/>
      <c r="W169" s="53"/>
      <c r="X169" s="56"/>
      <c r="Y169" s="53"/>
      <c r="Z169" s="56"/>
      <c r="AA169" s="53"/>
      <c r="AB169" s="55"/>
      <c r="AC169" s="53"/>
      <c r="AD169" s="55"/>
      <c r="AE169" s="58"/>
    </row>
    <row r="170" spans="1:31" ht="110.25" x14ac:dyDescent="0.25">
      <c r="A170" s="63" t="str">
        <f>'[2]10квФ'!A170</f>
        <v>23-0882</v>
      </c>
      <c r="B170" s="63" t="str">
        <f>'[2]10квФ'!B170</f>
        <v>есть</v>
      </c>
      <c r="C170" s="63" t="str">
        <f>'[2]10квФ'!C170</f>
        <v>план</v>
      </c>
      <c r="D170" s="64" t="str">
        <f>'[2]10квФ'!D170</f>
        <v>да</v>
      </c>
      <c r="E170" s="65" t="str">
        <f>'[2]10квФ'!E170</f>
        <v>А.</v>
      </c>
      <c r="F170" s="50"/>
      <c r="G170" s="59" t="str">
        <f>'[2]10квФ'!G170</f>
        <v>1.1.2.1</v>
      </c>
      <c r="H170" s="66" t="str">
        <f>'[2]10квФ'!H170</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I170" s="60" t="str">
        <f>'[2]10квФ'!I170</f>
        <v>O_23-0882</v>
      </c>
      <c r="J170" s="52">
        <f>IF(B170="есть",'[2]10квФ'!M170,"нд")</f>
        <v>73.555636789999994</v>
      </c>
      <c r="K170" s="52">
        <f>IF($B170="есть",[2]ист!K170,"нд")</f>
        <v>0</v>
      </c>
      <c r="L170" s="52">
        <f>IF($B170="есть",[2]ист!L170,"нд")</f>
        <v>0</v>
      </c>
      <c r="M170" s="52">
        <f>IF($B170="есть",[2]ист!M170,"нд")</f>
        <v>0</v>
      </c>
      <c r="N170" s="52">
        <f>IF($B170="есть",[2]ист!O170+[2]ист!P170+[2]ист!Q170,"нд")</f>
        <v>73.555636789999994</v>
      </c>
      <c r="O170" s="53">
        <f>ROUND('[2]10квФ'!N170,8)</f>
        <v>0</v>
      </c>
      <c r="P170" s="53">
        <f>[2]ист!W170</f>
        <v>0</v>
      </c>
      <c r="Q170" s="53">
        <f>[2]ист!X170</f>
        <v>0</v>
      </c>
      <c r="R170" s="53">
        <f>ROUND(([2]ист!Y170+[2]ист!Z170),8)</f>
        <v>0</v>
      </c>
      <c r="S170" s="53">
        <f t="shared" ref="S170:S171" si="263">O170-R170</f>
        <v>0</v>
      </c>
      <c r="T170" s="54">
        <f t="shared" ref="T170:T171" si="264">(O170-SUM(Q170:S170))*1000000</f>
        <v>0</v>
      </c>
      <c r="U170" s="53">
        <f>IF($J170="нд","нд",O170-J170)</f>
        <v>-73.555636789999994</v>
      </c>
      <c r="V170" s="55">
        <f>IF($J170=0,0,U170/J170)</f>
        <v>-1</v>
      </c>
      <c r="W170" s="53">
        <f>IF($J170="нд","нд",0)</f>
        <v>0</v>
      </c>
      <c r="X170" s="56">
        <f>IF($J170="нд","нд",0)</f>
        <v>0</v>
      </c>
      <c r="Y170" s="53">
        <f>Q170-L170</f>
        <v>0</v>
      </c>
      <c r="Z170" s="56">
        <f>IF(Y170=0,0,Y170/L170)</f>
        <v>0</v>
      </c>
      <c r="AA170" s="53">
        <f>IF($J170="нд","нд",R170-M170)</f>
        <v>0</v>
      </c>
      <c r="AB170" s="55">
        <f>IF(M170=0,0,AA170/M170)</f>
        <v>0</v>
      </c>
      <c r="AC170" s="53">
        <f>IF($J170="нд","нд",S170-N170)</f>
        <v>-73.555636789999994</v>
      </c>
      <c r="AD170" s="55">
        <f>IF(N170=0,0,AC170/N170)</f>
        <v>-1</v>
      </c>
      <c r="AE170" s="58" t="str">
        <f>'[2]10квФ'!Z170</f>
        <v xml:space="preserve">
Отклонение от плана обусловлено длительными сроками оформления земельно-правовых отношений с собственником на участке строительства ВЛ 110 кВ. Инвестиционный проект включен в целях исполнения договора ТП от 13.02.2023 № 11263/11/21.</v>
      </c>
    </row>
    <row r="171" spans="1:31" ht="94.5" x14ac:dyDescent="0.25">
      <c r="A171" s="63" t="str">
        <f>'[2]10квФ'!A171</f>
        <v>24-0743</v>
      </c>
      <c r="B171" s="63">
        <f>'[2]10квФ'!B171</f>
        <v>0</v>
      </c>
      <c r="C171" s="63" t="str">
        <f>'[2]10квФ'!C171</f>
        <v>внеплан</v>
      </c>
      <c r="D171" s="64" t="str">
        <f>'[2]10квФ'!D171</f>
        <v>да</v>
      </c>
      <c r="E171" s="65" t="str">
        <f>'[2]10квФ'!E171</f>
        <v>А.рек</v>
      </c>
      <c r="F171" s="50"/>
      <c r="G171" s="59" t="str">
        <f>'[2]10квФ'!G171</f>
        <v>1.1.2.1</v>
      </c>
      <c r="H171" s="60" t="str">
        <f>'[2]10квФ'!H171</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I171" s="60" t="str">
        <f>'[2]10квФ'!I171</f>
        <v>O_24-0743</v>
      </c>
      <c r="J171" s="52" t="str">
        <f>IF(B171="есть",'[2]10квФ'!M171,"нд")</f>
        <v>нд</v>
      </c>
      <c r="K171" s="52" t="str">
        <f>IF($B171="есть",[2]ист!K171,"нд")</f>
        <v>нд</v>
      </c>
      <c r="L171" s="52" t="str">
        <f>IF($B171="есть",[2]ист!L171,"нд")</f>
        <v>нд</v>
      </c>
      <c r="M171" s="52" t="str">
        <f>IF($B171="есть",[2]ист!M171,"нд")</f>
        <v>нд</v>
      </c>
      <c r="N171" s="52" t="str">
        <f>IF($B171="есть",[2]ист!O171+[2]ист!P171+[2]ист!Q171,"нд")</f>
        <v>нд</v>
      </c>
      <c r="O171" s="53">
        <f>ROUND('[2]10квФ'!N171,8)</f>
        <v>0.11338339</v>
      </c>
      <c r="P171" s="53">
        <f>[2]ист!W171</f>
        <v>0</v>
      </c>
      <c r="Q171" s="53">
        <f>[2]ист!X171</f>
        <v>0</v>
      </c>
      <c r="R171" s="53">
        <f>ROUND(([2]ист!Y171+[2]ист!Z171),8)</f>
        <v>0.11338339</v>
      </c>
      <c r="S171" s="53">
        <f t="shared" si="263"/>
        <v>0</v>
      </c>
      <c r="T171" s="54">
        <f t="shared" si="264"/>
        <v>0</v>
      </c>
      <c r="U171" s="53" t="str">
        <f t="shared" ref="U171" si="265">IF($J171="нд","нд",O171-J171)</f>
        <v>нд</v>
      </c>
      <c r="V171" s="55" t="str">
        <f t="shared" ref="V171" si="266">IF($J171="нд", "нд",U171/J171)</f>
        <v>нд</v>
      </c>
      <c r="W171" s="53" t="str">
        <f t="shared" ref="W171:Y171" si="267">IF($J171="нд","нд",0)</f>
        <v>нд</v>
      </c>
      <c r="X171" s="56" t="str">
        <f t="shared" si="267"/>
        <v>нд</v>
      </c>
      <c r="Y171" s="53" t="str">
        <f t="shared" si="267"/>
        <v>нд</v>
      </c>
      <c r="Z171" s="56" t="str">
        <f t="shared" ref="Z171" si="268">IF(Y171="нд","нд",0)</f>
        <v>нд</v>
      </c>
      <c r="AA171" s="53" t="str">
        <f t="shared" ref="AA171" si="269">IF($J171="нд","нд",R171-M171)</f>
        <v>нд</v>
      </c>
      <c r="AB171" s="55" t="str">
        <f t="shared" ref="AB171" si="270">IF(M171="нд","нд",AA171/M171)</f>
        <v>нд</v>
      </c>
      <c r="AC171" s="53" t="str">
        <f t="shared" ref="AC171" si="271">IF($J171="нд","нд",S171-N171)</f>
        <v>нд</v>
      </c>
      <c r="AD171" s="55" t="str">
        <f t="shared" ref="AD171" si="272">IF(N171="нд","нд",AC171/N171)</f>
        <v>нд</v>
      </c>
      <c r="AE171" s="58" t="str">
        <f>'[2]10квФ'!Z171</f>
        <v>Выполнение обязательств  по договору ТП №208/03/09 д/с № 8 от 27.04.2024; ПС О-59 "Прибрежная".</v>
      </c>
    </row>
    <row r="172" spans="1:31" x14ac:dyDescent="0.25">
      <c r="A172" s="63">
        <f>'[2]10квФ'!A172</f>
        <v>0</v>
      </c>
      <c r="B172" s="63">
        <f>'[2]10квФ'!B172</f>
        <v>0</v>
      </c>
      <c r="C172" s="63">
        <f>'[2]10квФ'!C172</f>
        <v>0</v>
      </c>
      <c r="D172" s="64" t="str">
        <f>'[2]10квФ'!D172</f>
        <v>-</v>
      </c>
      <c r="E172" s="65">
        <f>'[2]10квФ'!E172</f>
        <v>0</v>
      </c>
      <c r="F172" s="50"/>
      <c r="G172" s="59" t="str">
        <f>'[2]10квФ'!G172</f>
        <v>-</v>
      </c>
      <c r="H172" s="60" t="str">
        <f>'[2]10квФ'!H172</f>
        <v>-</v>
      </c>
      <c r="I172" s="60" t="str">
        <f>'[2]10квФ'!I172</f>
        <v>-</v>
      </c>
      <c r="J172" s="39"/>
      <c r="K172" s="39"/>
      <c r="L172" s="39"/>
      <c r="M172" s="39"/>
      <c r="N172" s="39"/>
      <c r="O172" s="39"/>
      <c r="P172" s="39"/>
      <c r="Q172" s="39"/>
      <c r="R172" s="39"/>
      <c r="S172" s="39"/>
      <c r="T172" s="39"/>
      <c r="U172" s="39"/>
      <c r="V172" s="39"/>
      <c r="W172" s="39"/>
      <c r="X172" s="39"/>
      <c r="Y172" s="39"/>
      <c r="Z172" s="39"/>
      <c r="AA172" s="39"/>
      <c r="AB172" s="39"/>
      <c r="AC172" s="39"/>
      <c r="AD172" s="39"/>
      <c r="AE172" s="39"/>
    </row>
    <row r="173" spans="1:31" x14ac:dyDescent="0.25">
      <c r="A173" s="63">
        <f>'[2]10квФ'!A173</f>
        <v>0</v>
      </c>
      <c r="B173" s="63">
        <f>'[2]10квФ'!B173</f>
        <v>0</v>
      </c>
      <c r="C173" s="63">
        <f>'[2]10квФ'!C173</f>
        <v>0</v>
      </c>
      <c r="D173" s="64" t="str">
        <f>'[2]10квФ'!D173</f>
        <v>-</v>
      </c>
      <c r="E173" s="65">
        <f>'[2]10квФ'!E173</f>
        <v>0</v>
      </c>
      <c r="F173" s="50"/>
      <c r="G173" s="59" t="str">
        <f>'[2]10квФ'!G173</f>
        <v>-</v>
      </c>
      <c r="H173" s="60" t="str">
        <f>'[2]10квФ'!H173</f>
        <v>-</v>
      </c>
      <c r="I173" s="60" t="str">
        <f>'[2]10квФ'!I173</f>
        <v>-</v>
      </c>
      <c r="J173" s="39"/>
      <c r="K173" s="39"/>
      <c r="L173" s="39"/>
      <c r="M173" s="39"/>
      <c r="N173" s="39"/>
      <c r="O173" s="39"/>
      <c r="P173" s="39"/>
      <c r="Q173" s="39"/>
      <c r="R173" s="39"/>
      <c r="S173" s="39"/>
      <c r="T173" s="39"/>
      <c r="U173" s="39"/>
      <c r="V173" s="39"/>
      <c r="W173" s="39"/>
      <c r="X173" s="39"/>
      <c r="Y173" s="39"/>
      <c r="Z173" s="39"/>
      <c r="AA173" s="39"/>
      <c r="AB173" s="39"/>
      <c r="AC173" s="39"/>
      <c r="AD173" s="39"/>
      <c r="AE173" s="39"/>
    </row>
    <row r="174" spans="1:31" x14ac:dyDescent="0.25">
      <c r="A174" s="63">
        <f>'[2]10квФ'!A174</f>
        <v>0</v>
      </c>
      <c r="B174" s="63">
        <f>'[2]10квФ'!B174</f>
        <v>0</v>
      </c>
      <c r="C174" s="63">
        <f>'[2]10квФ'!C174</f>
        <v>0</v>
      </c>
      <c r="D174" s="64" t="str">
        <f>'[2]10квФ'!D174</f>
        <v>-</v>
      </c>
      <c r="E174" s="65">
        <f>'[2]10квФ'!E174</f>
        <v>0</v>
      </c>
      <c r="F174" s="50"/>
      <c r="G174" s="59" t="str">
        <f>'[2]10квФ'!G174</f>
        <v>-</v>
      </c>
      <c r="H174" s="60" t="str">
        <f>'[2]10квФ'!H174</f>
        <v>-</v>
      </c>
      <c r="I174" s="60" t="str">
        <f>'[2]10квФ'!I174</f>
        <v>-</v>
      </c>
      <c r="J174" s="39"/>
      <c r="K174" s="39"/>
      <c r="L174" s="39"/>
      <c r="M174" s="39"/>
      <c r="N174" s="39"/>
      <c r="O174" s="39"/>
      <c r="P174" s="39"/>
      <c r="Q174" s="39"/>
      <c r="R174" s="39"/>
      <c r="S174" s="39"/>
      <c r="T174" s="39"/>
      <c r="U174" s="39"/>
      <c r="V174" s="39"/>
      <c r="W174" s="39"/>
      <c r="X174" s="39"/>
      <c r="Y174" s="39"/>
      <c r="Z174" s="39"/>
      <c r="AA174" s="39"/>
      <c r="AB174" s="39"/>
      <c r="AC174" s="39"/>
      <c r="AD174" s="39"/>
      <c r="AE174" s="39"/>
    </row>
    <row r="175" spans="1:31" x14ac:dyDescent="0.25">
      <c r="A175" s="63">
        <f>'[2]10квФ'!A175</f>
        <v>0</v>
      </c>
      <c r="B175" s="63">
        <f>'[2]10квФ'!B175</f>
        <v>0</v>
      </c>
      <c r="C175" s="63">
        <f>'[2]10квФ'!C175</f>
        <v>0</v>
      </c>
      <c r="D175" s="64" t="str">
        <f>'[2]10квФ'!D175</f>
        <v>-</v>
      </c>
      <c r="E175" s="65">
        <f>'[2]10квФ'!E175</f>
        <v>0</v>
      </c>
      <c r="F175" s="50"/>
      <c r="G175" s="59" t="str">
        <f>'[2]10квФ'!G175</f>
        <v>-</v>
      </c>
      <c r="H175" s="60" t="str">
        <f>'[2]10квФ'!H175</f>
        <v>-</v>
      </c>
      <c r="I175" s="60" t="str">
        <f>'[2]10квФ'!I175</f>
        <v>-</v>
      </c>
      <c r="J175" s="39"/>
      <c r="K175" s="39"/>
      <c r="L175" s="39"/>
      <c r="M175" s="39"/>
      <c r="N175" s="39"/>
      <c r="O175" s="39"/>
      <c r="P175" s="39"/>
      <c r="Q175" s="39"/>
      <c r="R175" s="39"/>
      <c r="S175" s="39"/>
      <c r="T175" s="39"/>
      <c r="U175" s="39"/>
      <c r="V175" s="39"/>
      <c r="W175" s="39"/>
      <c r="X175" s="39"/>
      <c r="Y175" s="39"/>
      <c r="Z175" s="39"/>
      <c r="AA175" s="39"/>
      <c r="AB175" s="39"/>
      <c r="AC175" s="39"/>
      <c r="AD175" s="39"/>
      <c r="AE175" s="39"/>
    </row>
    <row r="176" spans="1:31" ht="31.5" x14ac:dyDescent="0.25">
      <c r="E176" s="50"/>
      <c r="F176" s="50"/>
      <c r="G176" s="59" t="str">
        <f>'[2]10квФ'!G176</f>
        <v>1.1.2.2</v>
      </c>
      <c r="H176" s="27" t="s">
        <v>53</v>
      </c>
      <c r="I176" s="61" t="s">
        <v>37</v>
      </c>
      <c r="J176" s="39">
        <v>0</v>
      </c>
      <c r="K176" s="39">
        <v>0</v>
      </c>
      <c r="L176" s="39">
        <v>0</v>
      </c>
      <c r="M176" s="39">
        <v>0</v>
      </c>
      <c r="N176" s="39">
        <v>0</v>
      </c>
      <c r="O176" s="39">
        <v>0</v>
      </c>
      <c r="P176" s="39">
        <v>0</v>
      </c>
      <c r="Q176" s="39">
        <v>0</v>
      </c>
      <c r="R176" s="39">
        <v>0</v>
      </c>
      <c r="S176" s="39">
        <v>0</v>
      </c>
      <c r="T176" s="39"/>
      <c r="U176" s="39">
        <v>0</v>
      </c>
      <c r="V176" s="40">
        <f>IF($J176=0,0,U176/J176)</f>
        <v>0</v>
      </c>
      <c r="W176" s="39">
        <f t="shared" ref="W176:Y184" si="273">IF($J176="нд","нд",0)</f>
        <v>0</v>
      </c>
      <c r="X176" s="40">
        <f t="shared" si="273"/>
        <v>0</v>
      </c>
      <c r="Y176" s="39">
        <f t="shared" si="273"/>
        <v>0</v>
      </c>
      <c r="Z176" s="40">
        <f t="shared" si="261"/>
        <v>0</v>
      </c>
      <c r="AA176" s="39">
        <f>IF($J176="нд","нд",R176-M176)</f>
        <v>0</v>
      </c>
      <c r="AB176" s="40">
        <f>IF(M176=0,0,AA176/M176)</f>
        <v>0</v>
      </c>
      <c r="AC176" s="39">
        <f>IF($J176="нд","нд",S176-N176)</f>
        <v>0</v>
      </c>
      <c r="AD176" s="40">
        <f>IF(N176=0,0,AC176/N176)</f>
        <v>0</v>
      </c>
      <c r="AE176" s="39" t="s">
        <v>38</v>
      </c>
    </row>
    <row r="177" spans="1:31" ht="47.25" x14ac:dyDescent="0.25">
      <c r="E177" s="50"/>
      <c r="F177" s="50"/>
      <c r="G177" s="48" t="str">
        <f>'[2]10квФ'!G177</f>
        <v>1.1.3</v>
      </c>
      <c r="H177" s="48" t="s">
        <v>54</v>
      </c>
      <c r="I177" s="61" t="s">
        <v>37</v>
      </c>
      <c r="J177" s="39">
        <f t="shared" ref="J177:U177" si="274">SUM(J178,J183,)</f>
        <v>0</v>
      </c>
      <c r="K177" s="39">
        <f t="shared" si="274"/>
        <v>0</v>
      </c>
      <c r="L177" s="39">
        <f t="shared" si="274"/>
        <v>0</v>
      </c>
      <c r="M177" s="39">
        <f t="shared" si="274"/>
        <v>0</v>
      </c>
      <c r="N177" s="39">
        <f t="shared" si="274"/>
        <v>0</v>
      </c>
      <c r="O177" s="39">
        <f t="shared" si="274"/>
        <v>0</v>
      </c>
      <c r="P177" s="39">
        <f t="shared" si="274"/>
        <v>0</v>
      </c>
      <c r="Q177" s="39">
        <f t="shared" si="274"/>
        <v>0</v>
      </c>
      <c r="R177" s="39">
        <f t="shared" si="274"/>
        <v>0</v>
      </c>
      <c r="S177" s="39">
        <f t="shared" si="274"/>
        <v>0</v>
      </c>
      <c r="T177" s="39"/>
      <c r="U177" s="39">
        <f t="shared" si="274"/>
        <v>0</v>
      </c>
      <c r="V177" s="40">
        <f>IF($J177=0,0,U177/J177)</f>
        <v>0</v>
      </c>
      <c r="W177" s="39">
        <f t="shared" si="273"/>
        <v>0</v>
      </c>
      <c r="X177" s="40">
        <f t="shared" si="273"/>
        <v>0</v>
      </c>
      <c r="Y177" s="39">
        <f t="shared" si="273"/>
        <v>0</v>
      </c>
      <c r="Z177" s="40">
        <f t="shared" si="261"/>
        <v>0</v>
      </c>
      <c r="AA177" s="39">
        <f>IF($J177="нд","нд",R177-M177)</f>
        <v>0</v>
      </c>
      <c r="AB177" s="40">
        <f>IF(M177=0,0,AA177/M177)</f>
        <v>0</v>
      </c>
      <c r="AC177" s="39">
        <f>IF($J177="нд","нд",S177-N177)</f>
        <v>0</v>
      </c>
      <c r="AD177" s="40">
        <f>IF(N177=0,0,AC177/N177)</f>
        <v>0</v>
      </c>
      <c r="AE177" s="39" t="s">
        <v>38</v>
      </c>
    </row>
    <row r="178" spans="1:31" ht="31.5" x14ac:dyDescent="0.25">
      <c r="E178" s="50"/>
      <c r="F178" s="50"/>
      <c r="G178" s="59" t="str">
        <f>'[2]10квФ'!G178</f>
        <v>1.1.3.1</v>
      </c>
      <c r="H178" s="71" t="s">
        <v>55</v>
      </c>
      <c r="I178" s="61" t="s">
        <v>37</v>
      </c>
      <c r="J178" s="39">
        <f t="shared" ref="J178:U178" si="275">J179</f>
        <v>0</v>
      </c>
      <c r="K178" s="39">
        <f t="shared" si="275"/>
        <v>0</v>
      </c>
      <c r="L178" s="39">
        <f t="shared" si="275"/>
        <v>0</v>
      </c>
      <c r="M178" s="39">
        <f t="shared" si="275"/>
        <v>0</v>
      </c>
      <c r="N178" s="39">
        <f t="shared" si="275"/>
        <v>0</v>
      </c>
      <c r="O178" s="39">
        <f t="shared" si="275"/>
        <v>0</v>
      </c>
      <c r="P178" s="39">
        <f t="shared" si="275"/>
        <v>0</v>
      </c>
      <c r="Q178" s="39">
        <f t="shared" si="275"/>
        <v>0</v>
      </c>
      <c r="R178" s="39">
        <f t="shared" si="275"/>
        <v>0</v>
      </c>
      <c r="S178" s="39">
        <f t="shared" si="275"/>
        <v>0</v>
      </c>
      <c r="T178" s="39"/>
      <c r="U178" s="39">
        <f t="shared" si="275"/>
        <v>0</v>
      </c>
      <c r="V178" s="40">
        <f>IF($J178=0,0,U178/J178)</f>
        <v>0</v>
      </c>
      <c r="W178" s="39">
        <f t="shared" si="273"/>
        <v>0</v>
      </c>
      <c r="X178" s="40">
        <f t="shared" si="273"/>
        <v>0</v>
      </c>
      <c r="Y178" s="39">
        <f t="shared" si="273"/>
        <v>0</v>
      </c>
      <c r="Z178" s="40">
        <f t="shared" si="261"/>
        <v>0</v>
      </c>
      <c r="AA178" s="39">
        <f>IF($J178="нд","нд",R178-M178)</f>
        <v>0</v>
      </c>
      <c r="AB178" s="40">
        <f>IF(M178=0,0,AA178/M178)</f>
        <v>0</v>
      </c>
      <c r="AC178" s="39">
        <f>IF($J178="нд","нд",S178-N178)</f>
        <v>0</v>
      </c>
      <c r="AD178" s="40">
        <f>IF(N178=0,0,AC178/N178)</f>
        <v>0</v>
      </c>
      <c r="AE178" s="39" t="s">
        <v>38</v>
      </c>
    </row>
    <row r="179" spans="1:31" ht="94.5" x14ac:dyDescent="0.25">
      <c r="E179" s="50"/>
      <c r="F179" s="50"/>
      <c r="G179" s="59" t="str">
        <f>'[2]10квФ'!G179</f>
        <v>1.1.3.1</v>
      </c>
      <c r="H179" s="27" t="s">
        <v>56</v>
      </c>
      <c r="I179" s="61" t="s">
        <v>37</v>
      </c>
      <c r="J179" s="39">
        <f>SUM(J180)</f>
        <v>0</v>
      </c>
      <c r="K179" s="39">
        <f t="shared" ref="K179:U179" si="276">SUM(K180)</f>
        <v>0</v>
      </c>
      <c r="L179" s="39">
        <f t="shared" si="276"/>
        <v>0</v>
      </c>
      <c r="M179" s="39">
        <f t="shared" si="276"/>
        <v>0</v>
      </c>
      <c r="N179" s="39">
        <f t="shared" si="276"/>
        <v>0</v>
      </c>
      <c r="O179" s="39">
        <f t="shared" si="276"/>
        <v>0</v>
      </c>
      <c r="P179" s="39">
        <f t="shared" si="276"/>
        <v>0</v>
      </c>
      <c r="Q179" s="39">
        <f t="shared" si="276"/>
        <v>0</v>
      </c>
      <c r="R179" s="39">
        <f t="shared" si="276"/>
        <v>0</v>
      </c>
      <c r="S179" s="39">
        <f t="shared" si="276"/>
        <v>0</v>
      </c>
      <c r="T179" s="39"/>
      <c r="U179" s="39">
        <f t="shared" si="276"/>
        <v>0</v>
      </c>
      <c r="V179" s="40">
        <f>IF($J179=0,0,U179/J179)</f>
        <v>0</v>
      </c>
      <c r="W179" s="39">
        <f>SUM(W180)</f>
        <v>0</v>
      </c>
      <c r="X179" s="40">
        <f t="shared" si="273"/>
        <v>0</v>
      </c>
      <c r="Y179" s="39">
        <f>SUM(Y180)</f>
        <v>0</v>
      </c>
      <c r="Z179" s="40">
        <f t="shared" si="261"/>
        <v>0</v>
      </c>
      <c r="AA179" s="39">
        <f>SUM(AA180)</f>
        <v>0</v>
      </c>
      <c r="AB179" s="40">
        <f>IF(M179=0,0,AA179/M179)</f>
        <v>0</v>
      </c>
      <c r="AC179" s="39">
        <f>SUM(AC180)</f>
        <v>0</v>
      </c>
      <c r="AD179" s="40">
        <f>IF(N179=0,0,AC179/N179)</f>
        <v>0</v>
      </c>
      <c r="AE179" s="39" t="s">
        <v>38</v>
      </c>
    </row>
    <row r="180" spans="1:31" x14ac:dyDescent="0.25">
      <c r="A180" s="63">
        <f>'[2]10квФ'!A180</f>
        <v>0</v>
      </c>
      <c r="B180" s="63">
        <f>'[2]10квФ'!B180</f>
        <v>0</v>
      </c>
      <c r="C180" s="63">
        <f>'[2]10квФ'!C180</f>
        <v>0</v>
      </c>
      <c r="D180" s="64" t="str">
        <f>'[2]10квФ'!D180</f>
        <v>-</v>
      </c>
      <c r="E180" s="65" t="str">
        <f>'[2]10квФ'!E180</f>
        <v>г</v>
      </c>
      <c r="F180" s="50"/>
      <c r="G180" s="59" t="str">
        <f>'[2]10квФ'!G180</f>
        <v>-</v>
      </c>
      <c r="H180" s="66" t="str">
        <f>'[2]10квФ'!H180</f>
        <v>-</v>
      </c>
      <c r="I180" s="60" t="str">
        <f>'[2]10квФ'!I180</f>
        <v>-</v>
      </c>
      <c r="J180" s="52"/>
      <c r="K180" s="52"/>
      <c r="L180" s="52"/>
      <c r="M180" s="52"/>
      <c r="N180" s="52"/>
      <c r="O180" s="53"/>
      <c r="P180" s="53"/>
      <c r="Q180" s="53"/>
      <c r="R180" s="53"/>
      <c r="S180" s="53"/>
      <c r="T180" s="53"/>
      <c r="U180" s="53"/>
      <c r="V180" s="55"/>
      <c r="W180" s="53"/>
      <c r="X180" s="56"/>
      <c r="Y180" s="53"/>
      <c r="Z180" s="56"/>
      <c r="AA180" s="53"/>
      <c r="AB180" s="55"/>
      <c r="AC180" s="53"/>
      <c r="AD180" s="55"/>
      <c r="AE180" s="58"/>
    </row>
    <row r="181" spans="1:31" ht="78.75" x14ac:dyDescent="0.25">
      <c r="E181" s="50"/>
      <c r="F181" s="50"/>
      <c r="G181" s="59" t="str">
        <f>'[2]10квФ'!G181</f>
        <v>1.1.3.1</v>
      </c>
      <c r="H181" s="27" t="s">
        <v>57</v>
      </c>
      <c r="I181" s="61" t="s">
        <v>37</v>
      </c>
      <c r="J181" s="39">
        <v>0</v>
      </c>
      <c r="K181" s="39">
        <v>0</v>
      </c>
      <c r="L181" s="39">
        <v>0</v>
      </c>
      <c r="M181" s="39">
        <v>0</v>
      </c>
      <c r="N181" s="39">
        <v>0</v>
      </c>
      <c r="O181" s="39">
        <v>0</v>
      </c>
      <c r="P181" s="39">
        <v>0</v>
      </c>
      <c r="Q181" s="39">
        <v>0</v>
      </c>
      <c r="R181" s="39">
        <v>0</v>
      </c>
      <c r="S181" s="39">
        <v>0</v>
      </c>
      <c r="T181" s="39"/>
      <c r="U181" s="39">
        <v>0</v>
      </c>
      <c r="V181" s="40">
        <f>IF($J181=0,0,U181/J181)</f>
        <v>0</v>
      </c>
      <c r="W181" s="39">
        <f>IF($J181="нд","нд",0)</f>
        <v>0</v>
      </c>
      <c r="X181" s="40">
        <f t="shared" si="273"/>
        <v>0</v>
      </c>
      <c r="Y181" s="39">
        <f>IF($J181="нд","нд",0)</f>
        <v>0</v>
      </c>
      <c r="Z181" s="40">
        <f t="shared" si="261"/>
        <v>0</v>
      </c>
      <c r="AA181" s="39">
        <f>IF($J181="нд","нд",R181-M181)</f>
        <v>0</v>
      </c>
      <c r="AB181" s="40">
        <f>IF(M181=0,0,AA181/M181)</f>
        <v>0</v>
      </c>
      <c r="AC181" s="39">
        <f>IF($J181="нд","нд",S181-N181)</f>
        <v>0</v>
      </c>
      <c r="AD181" s="40">
        <f>IF(N181=0,0,AC181/N181)</f>
        <v>0</v>
      </c>
      <c r="AE181" s="39" t="s">
        <v>38</v>
      </c>
    </row>
    <row r="182" spans="1:31" ht="94.5" x14ac:dyDescent="0.25">
      <c r="E182" s="50"/>
      <c r="F182" s="50"/>
      <c r="G182" s="59" t="str">
        <f>'[2]10квФ'!G182</f>
        <v>1.1.3.1</v>
      </c>
      <c r="H182" s="27" t="s">
        <v>58</v>
      </c>
      <c r="I182" s="61" t="s">
        <v>37</v>
      </c>
      <c r="J182" s="39">
        <v>0</v>
      </c>
      <c r="K182" s="39">
        <v>0</v>
      </c>
      <c r="L182" s="39">
        <v>0</v>
      </c>
      <c r="M182" s="39">
        <v>0</v>
      </c>
      <c r="N182" s="39">
        <v>0</v>
      </c>
      <c r="O182" s="39">
        <v>0</v>
      </c>
      <c r="P182" s="39">
        <v>0</v>
      </c>
      <c r="Q182" s="39">
        <v>0</v>
      </c>
      <c r="R182" s="39">
        <v>0</v>
      </c>
      <c r="S182" s="39">
        <v>0</v>
      </c>
      <c r="T182" s="39"/>
      <c r="U182" s="39">
        <v>0</v>
      </c>
      <c r="V182" s="40">
        <f>IF($J182=0,0,U182/J182)</f>
        <v>0</v>
      </c>
      <c r="W182" s="39">
        <f>IF($J182="нд","нд",0)</f>
        <v>0</v>
      </c>
      <c r="X182" s="40">
        <f t="shared" si="273"/>
        <v>0</v>
      </c>
      <c r="Y182" s="39">
        <f>IF($J182="нд","нд",0)</f>
        <v>0</v>
      </c>
      <c r="Z182" s="40">
        <f t="shared" si="261"/>
        <v>0</v>
      </c>
      <c r="AA182" s="39">
        <f>IF($J182="нд","нд",R182-M182)</f>
        <v>0</v>
      </c>
      <c r="AB182" s="40">
        <f>IF(M182=0,0,AA182/M182)</f>
        <v>0</v>
      </c>
      <c r="AC182" s="39">
        <f>IF($J182="нд","нд",S182-N182)</f>
        <v>0</v>
      </c>
      <c r="AD182" s="40">
        <f>IF(N182=0,0,AC182/N182)</f>
        <v>0</v>
      </c>
      <c r="AE182" s="39" t="s">
        <v>38</v>
      </c>
    </row>
    <row r="183" spans="1:31" ht="31.5" x14ac:dyDescent="0.25">
      <c r="E183" s="50"/>
      <c r="F183" s="50"/>
      <c r="G183" s="59" t="str">
        <f>'[2]10квФ'!G183</f>
        <v>1.1.3.2</v>
      </c>
      <c r="H183" s="71" t="s">
        <v>55</v>
      </c>
      <c r="I183" s="61" t="s">
        <v>37</v>
      </c>
      <c r="J183" s="39">
        <f t="shared" ref="J183:U184" si="277">J184</f>
        <v>0</v>
      </c>
      <c r="K183" s="39">
        <f t="shared" si="277"/>
        <v>0</v>
      </c>
      <c r="L183" s="39">
        <f t="shared" si="277"/>
        <v>0</v>
      </c>
      <c r="M183" s="39">
        <f t="shared" si="277"/>
        <v>0</v>
      </c>
      <c r="N183" s="39">
        <f t="shared" si="277"/>
        <v>0</v>
      </c>
      <c r="O183" s="39">
        <f t="shared" si="277"/>
        <v>0</v>
      </c>
      <c r="P183" s="39">
        <f t="shared" si="277"/>
        <v>0</v>
      </c>
      <c r="Q183" s="39">
        <f t="shared" si="277"/>
        <v>0</v>
      </c>
      <c r="R183" s="39">
        <f t="shared" si="277"/>
        <v>0</v>
      </c>
      <c r="S183" s="39">
        <f t="shared" si="277"/>
        <v>0</v>
      </c>
      <c r="T183" s="39"/>
      <c r="U183" s="39">
        <f t="shared" si="277"/>
        <v>0</v>
      </c>
      <c r="V183" s="40">
        <f>IF($J183=0,0,U183/J183)</f>
        <v>0</v>
      </c>
      <c r="W183" s="39">
        <f>IF($J183="нд","нд",0)</f>
        <v>0</v>
      </c>
      <c r="X183" s="40">
        <f t="shared" si="273"/>
        <v>0</v>
      </c>
      <c r="Y183" s="39">
        <f>IF($J183="нд","нд",0)</f>
        <v>0</v>
      </c>
      <c r="Z183" s="40">
        <f t="shared" si="261"/>
        <v>0</v>
      </c>
      <c r="AA183" s="39">
        <f>IF($J183="нд","нд",R183-M183)</f>
        <v>0</v>
      </c>
      <c r="AB183" s="40">
        <f>IF(M183=0,0,AA183/M183)</f>
        <v>0</v>
      </c>
      <c r="AC183" s="39">
        <f>IF($J183="нд","нд",S183-N183)</f>
        <v>0</v>
      </c>
      <c r="AD183" s="40">
        <f>IF(N183=0,0,AC183/N183)</f>
        <v>0</v>
      </c>
      <c r="AE183" s="39" t="s">
        <v>38</v>
      </c>
    </row>
    <row r="184" spans="1:31" ht="94.5" x14ac:dyDescent="0.25">
      <c r="E184" s="50"/>
      <c r="F184" s="50"/>
      <c r="G184" s="59" t="str">
        <f>'[2]10квФ'!G184</f>
        <v>1.1.3.2</v>
      </c>
      <c r="H184" s="27" t="s">
        <v>56</v>
      </c>
      <c r="I184" s="61" t="s">
        <v>37</v>
      </c>
      <c r="J184" s="39">
        <f t="shared" si="277"/>
        <v>0</v>
      </c>
      <c r="K184" s="39">
        <f t="shared" si="277"/>
        <v>0</v>
      </c>
      <c r="L184" s="39">
        <f t="shared" si="277"/>
        <v>0</v>
      </c>
      <c r="M184" s="39">
        <f t="shared" si="277"/>
        <v>0</v>
      </c>
      <c r="N184" s="39">
        <f t="shared" si="277"/>
        <v>0</v>
      </c>
      <c r="O184" s="39">
        <f t="shared" si="277"/>
        <v>0</v>
      </c>
      <c r="P184" s="39">
        <f t="shared" si="277"/>
        <v>0</v>
      </c>
      <c r="Q184" s="39">
        <f t="shared" si="277"/>
        <v>0</v>
      </c>
      <c r="R184" s="39">
        <f t="shared" si="277"/>
        <v>0</v>
      </c>
      <c r="S184" s="39">
        <f t="shared" si="277"/>
        <v>0</v>
      </c>
      <c r="T184" s="39"/>
      <c r="U184" s="39">
        <f t="shared" si="277"/>
        <v>0</v>
      </c>
      <c r="V184" s="40">
        <f>IF($J184=0,0,U184/J184)</f>
        <v>0</v>
      </c>
      <c r="W184" s="39">
        <f>IF($J184="нд","нд",0)</f>
        <v>0</v>
      </c>
      <c r="X184" s="40">
        <f t="shared" si="273"/>
        <v>0</v>
      </c>
      <c r="Y184" s="39">
        <f>IF($J184="нд","нд",0)</f>
        <v>0</v>
      </c>
      <c r="Z184" s="40">
        <f t="shared" si="261"/>
        <v>0</v>
      </c>
      <c r="AA184" s="39">
        <f>IF($J184="нд","нд",R184-M184)</f>
        <v>0</v>
      </c>
      <c r="AB184" s="40">
        <f>IF(M184=0,0,AA184/M184)</f>
        <v>0</v>
      </c>
      <c r="AC184" s="39">
        <f>IF($J184="нд","нд",S184-N184)</f>
        <v>0</v>
      </c>
      <c r="AD184" s="40">
        <f>IF(N184=0,0,AC184/N184)</f>
        <v>0</v>
      </c>
      <c r="AE184" s="39" t="s">
        <v>38</v>
      </c>
    </row>
    <row r="185" spans="1:31" x14ac:dyDescent="0.25">
      <c r="A185" s="63">
        <f>'[2]10квФ'!A185</f>
        <v>0</v>
      </c>
      <c r="B185" s="63">
        <f>'[2]10квФ'!B185</f>
        <v>0</v>
      </c>
      <c r="C185" s="63">
        <f>'[2]10квФ'!C185</f>
        <v>0</v>
      </c>
      <c r="D185" s="64" t="str">
        <f>'[2]10квФ'!D185</f>
        <v>-</v>
      </c>
      <c r="E185" s="65">
        <f>'[2]10квФ'!E185</f>
        <v>0</v>
      </c>
      <c r="F185" s="50"/>
      <c r="G185" s="59" t="str">
        <f>'[2]10квФ'!G185</f>
        <v>-</v>
      </c>
      <c r="H185" s="60" t="str">
        <f>'[2]10квФ'!H185</f>
        <v>-</v>
      </c>
      <c r="I185" s="60" t="str">
        <f>'[2]10квФ'!I185</f>
        <v>-</v>
      </c>
      <c r="J185" s="67"/>
      <c r="K185" s="67"/>
      <c r="L185" s="67"/>
      <c r="M185" s="67"/>
      <c r="N185" s="67"/>
      <c r="O185" s="67"/>
      <c r="P185" s="67"/>
      <c r="Q185" s="67"/>
      <c r="R185" s="67"/>
      <c r="S185" s="67"/>
      <c r="T185" s="67"/>
      <c r="U185" s="67"/>
      <c r="V185" s="40"/>
      <c r="W185" s="67"/>
      <c r="X185" s="67"/>
      <c r="Y185" s="67"/>
      <c r="Z185" s="67"/>
      <c r="AA185" s="67"/>
      <c r="AB185" s="67"/>
      <c r="AC185" s="67"/>
      <c r="AD185" s="67"/>
      <c r="AE185" s="67"/>
    </row>
    <row r="186" spans="1:31" ht="78.75" x14ac:dyDescent="0.25">
      <c r="E186" s="50"/>
      <c r="F186" s="50"/>
      <c r="G186" s="59" t="str">
        <f>'[2]10квФ'!G186</f>
        <v>1.1.3.2</v>
      </c>
      <c r="H186" s="27" t="s">
        <v>57</v>
      </c>
      <c r="I186" s="61" t="s">
        <v>37</v>
      </c>
      <c r="J186" s="39">
        <v>0</v>
      </c>
      <c r="K186" s="39">
        <v>0</v>
      </c>
      <c r="L186" s="39">
        <v>0</v>
      </c>
      <c r="M186" s="39">
        <v>0</v>
      </c>
      <c r="N186" s="39">
        <v>0</v>
      </c>
      <c r="O186" s="39">
        <v>0</v>
      </c>
      <c r="P186" s="39">
        <v>0</v>
      </c>
      <c r="Q186" s="39">
        <v>0</v>
      </c>
      <c r="R186" s="39">
        <v>0</v>
      </c>
      <c r="S186" s="39">
        <v>0</v>
      </c>
      <c r="T186" s="39"/>
      <c r="U186" s="39">
        <v>0</v>
      </c>
      <c r="V186" s="40">
        <f>IF($J186=0,0,U186/J186)</f>
        <v>0</v>
      </c>
      <c r="W186" s="39">
        <f t="shared" ref="W186:Y189" si="278">IF($J186="нд","нд",0)</f>
        <v>0</v>
      </c>
      <c r="X186" s="40">
        <f t="shared" si="278"/>
        <v>0</v>
      </c>
      <c r="Y186" s="39">
        <f t="shared" si="278"/>
        <v>0</v>
      </c>
      <c r="Z186" s="40">
        <f t="shared" si="261"/>
        <v>0</v>
      </c>
      <c r="AA186" s="39">
        <f>IF($J186="нд","нд",R186-M186)</f>
        <v>0</v>
      </c>
      <c r="AB186" s="40">
        <f>IF(M186=0,0,AA186/M186)</f>
        <v>0</v>
      </c>
      <c r="AC186" s="39">
        <f>IF($J186="нд","нд",S186-N186)</f>
        <v>0</v>
      </c>
      <c r="AD186" s="40">
        <f>IF(N186=0,0,AC186/N186)</f>
        <v>0</v>
      </c>
      <c r="AE186" s="39" t="s">
        <v>38</v>
      </c>
    </row>
    <row r="187" spans="1:31" ht="94.5" x14ac:dyDescent="0.25">
      <c r="E187" s="50"/>
      <c r="F187" s="50"/>
      <c r="G187" s="59" t="str">
        <f>'[2]10квФ'!G187</f>
        <v>1.1.3.2</v>
      </c>
      <c r="H187" s="27" t="s">
        <v>58</v>
      </c>
      <c r="I187" s="61" t="s">
        <v>37</v>
      </c>
      <c r="J187" s="39">
        <v>0</v>
      </c>
      <c r="K187" s="39">
        <v>0</v>
      </c>
      <c r="L187" s="39">
        <v>0</v>
      </c>
      <c r="M187" s="39">
        <v>0</v>
      </c>
      <c r="N187" s="39">
        <v>0</v>
      </c>
      <c r="O187" s="39">
        <v>0</v>
      </c>
      <c r="P187" s="39">
        <v>0</v>
      </c>
      <c r="Q187" s="39">
        <v>0</v>
      </c>
      <c r="R187" s="39">
        <v>0</v>
      </c>
      <c r="S187" s="39">
        <v>0</v>
      </c>
      <c r="T187" s="39"/>
      <c r="U187" s="39">
        <v>0</v>
      </c>
      <c r="V187" s="40">
        <f>IF($J187=0,0,U187/J187)</f>
        <v>0</v>
      </c>
      <c r="W187" s="39">
        <f t="shared" si="278"/>
        <v>0</v>
      </c>
      <c r="X187" s="40">
        <f t="shared" si="278"/>
        <v>0</v>
      </c>
      <c r="Y187" s="39">
        <f t="shared" si="278"/>
        <v>0</v>
      </c>
      <c r="Z187" s="40">
        <f t="shared" si="261"/>
        <v>0</v>
      </c>
      <c r="AA187" s="39">
        <f>IF($J187="нд","нд",R187-M187)</f>
        <v>0</v>
      </c>
      <c r="AB187" s="40">
        <f>IF(M187=0,0,AA187/M187)</f>
        <v>0</v>
      </c>
      <c r="AC187" s="39">
        <f>IF($J187="нд","нд",S187-N187)</f>
        <v>0</v>
      </c>
      <c r="AD187" s="40">
        <f>IF(N187=0,0,AC187/N187)</f>
        <v>0</v>
      </c>
      <c r="AE187" s="39" t="s">
        <v>38</v>
      </c>
    </row>
    <row r="188" spans="1:31" ht="78.75" x14ac:dyDescent="0.25">
      <c r="E188" s="50"/>
      <c r="F188" s="50"/>
      <c r="G188" s="48" t="str">
        <f>'[2]10квФ'!G188</f>
        <v>1.1.4</v>
      </c>
      <c r="H188" s="48" t="s">
        <v>59</v>
      </c>
      <c r="I188" s="61" t="s">
        <v>37</v>
      </c>
      <c r="J188" s="39">
        <f t="shared" ref="J188:U188" si="279">SUM(J189,J194)</f>
        <v>0</v>
      </c>
      <c r="K188" s="39">
        <f t="shared" si="279"/>
        <v>0</v>
      </c>
      <c r="L188" s="39">
        <f t="shared" si="279"/>
        <v>0</v>
      </c>
      <c r="M188" s="39">
        <f t="shared" si="279"/>
        <v>0</v>
      </c>
      <c r="N188" s="39">
        <f t="shared" si="279"/>
        <v>0</v>
      </c>
      <c r="O188" s="39">
        <f t="shared" si="279"/>
        <v>0</v>
      </c>
      <c r="P188" s="39">
        <f t="shared" si="279"/>
        <v>0</v>
      </c>
      <c r="Q188" s="39">
        <f t="shared" si="279"/>
        <v>0</v>
      </c>
      <c r="R188" s="39">
        <f t="shared" si="279"/>
        <v>0</v>
      </c>
      <c r="S188" s="39">
        <f t="shared" si="279"/>
        <v>0</v>
      </c>
      <c r="T188" s="39"/>
      <c r="U188" s="39">
        <f t="shared" si="279"/>
        <v>0</v>
      </c>
      <c r="V188" s="40">
        <f>IF($J188=0,0,U188/J188)</f>
        <v>0</v>
      </c>
      <c r="W188" s="39">
        <f t="shared" si="278"/>
        <v>0</v>
      </c>
      <c r="X188" s="40">
        <f t="shared" si="278"/>
        <v>0</v>
      </c>
      <c r="Y188" s="39">
        <f t="shared" si="278"/>
        <v>0</v>
      </c>
      <c r="Z188" s="40">
        <f>IF(Y188="нд","нд",0)</f>
        <v>0</v>
      </c>
      <c r="AA188" s="39">
        <f>IF($J188="нд","нд",R188-M188)</f>
        <v>0</v>
      </c>
      <c r="AB188" s="40">
        <f>IF(M188=0,0,AA188/M188)</f>
        <v>0</v>
      </c>
      <c r="AC188" s="39">
        <f>IF($J188="нд","нд",S188-N188)</f>
        <v>0</v>
      </c>
      <c r="AD188" s="40">
        <f>IF(N188=0,0,AC188/N188)</f>
        <v>0</v>
      </c>
      <c r="AE188" s="39" t="s">
        <v>38</v>
      </c>
    </row>
    <row r="189" spans="1:31" ht="63" x14ac:dyDescent="0.25">
      <c r="E189" s="50"/>
      <c r="F189" s="50"/>
      <c r="G189" s="59" t="str">
        <f>'[2]10квФ'!G189</f>
        <v>1.1.4.1</v>
      </c>
      <c r="H189" s="27" t="s">
        <v>60</v>
      </c>
      <c r="I189" s="61" t="s">
        <v>37</v>
      </c>
      <c r="J189" s="39">
        <f t="shared" ref="J189:U189" si="280">SUM(J190:J193)</f>
        <v>0</v>
      </c>
      <c r="K189" s="39">
        <f t="shared" si="280"/>
        <v>0</v>
      </c>
      <c r="L189" s="39">
        <f t="shared" si="280"/>
        <v>0</v>
      </c>
      <c r="M189" s="39">
        <f t="shared" si="280"/>
        <v>0</v>
      </c>
      <c r="N189" s="39">
        <f t="shared" si="280"/>
        <v>0</v>
      </c>
      <c r="O189" s="39">
        <f t="shared" si="280"/>
        <v>0</v>
      </c>
      <c r="P189" s="39">
        <f t="shared" si="280"/>
        <v>0</v>
      </c>
      <c r="Q189" s="39">
        <f t="shared" si="280"/>
        <v>0</v>
      </c>
      <c r="R189" s="39">
        <f t="shared" si="280"/>
        <v>0</v>
      </c>
      <c r="S189" s="39">
        <f t="shared" si="280"/>
        <v>0</v>
      </c>
      <c r="T189" s="39"/>
      <c r="U189" s="39">
        <f t="shared" si="280"/>
        <v>0</v>
      </c>
      <c r="V189" s="40">
        <f>IF($J189=0,0,U189/J189)</f>
        <v>0</v>
      </c>
      <c r="W189" s="39">
        <f t="shared" si="278"/>
        <v>0</v>
      </c>
      <c r="X189" s="40">
        <f t="shared" si="278"/>
        <v>0</v>
      </c>
      <c r="Y189" s="39">
        <f t="shared" si="278"/>
        <v>0</v>
      </c>
      <c r="Z189" s="40">
        <f>IF(Y189="нд","нд",0)</f>
        <v>0</v>
      </c>
      <c r="AA189" s="39">
        <f>IF($J189="нд","нд",R189-M189)</f>
        <v>0</v>
      </c>
      <c r="AB189" s="40">
        <f>IF(M189=0,0,AA189/M189)</f>
        <v>0</v>
      </c>
      <c r="AC189" s="39">
        <f>IF($J189="нд","нд",S189-N189)</f>
        <v>0</v>
      </c>
      <c r="AD189" s="40">
        <f>IF(N189=0,0,AC189/N189)</f>
        <v>0</v>
      </c>
      <c r="AE189" s="39" t="s">
        <v>38</v>
      </c>
    </row>
    <row r="190" spans="1:31" x14ac:dyDescent="0.25">
      <c r="A190" s="63">
        <f>'[2]10квФ'!A190</f>
        <v>0</v>
      </c>
      <c r="B190" s="63">
        <f>'[2]10квФ'!B190</f>
        <v>0</v>
      </c>
      <c r="C190" s="63">
        <f>'[2]10квФ'!C190</f>
        <v>0</v>
      </c>
      <c r="D190" s="64" t="str">
        <f>'[2]10квФ'!D190</f>
        <v>-</v>
      </c>
      <c r="E190" s="65">
        <f>'[2]10квФ'!E190</f>
        <v>0</v>
      </c>
      <c r="F190" s="50"/>
      <c r="G190" s="59" t="str">
        <f>'[2]10квФ'!G190</f>
        <v>-</v>
      </c>
      <c r="H190" s="60" t="str">
        <f>'[2]10квФ'!H190</f>
        <v>-</v>
      </c>
      <c r="I190" s="60" t="str">
        <f>'[2]10квФ'!I190</f>
        <v>-</v>
      </c>
      <c r="J190" s="52"/>
      <c r="K190" s="52"/>
      <c r="L190" s="52"/>
      <c r="M190" s="52"/>
      <c r="N190" s="52"/>
      <c r="O190" s="53"/>
      <c r="P190" s="53"/>
      <c r="Q190" s="53"/>
      <c r="R190" s="53"/>
      <c r="S190" s="53"/>
      <c r="T190" s="53"/>
      <c r="U190" s="53"/>
      <c r="V190" s="56"/>
      <c r="W190" s="53"/>
      <c r="X190" s="56"/>
      <c r="Y190" s="53"/>
      <c r="Z190" s="56"/>
      <c r="AA190" s="53"/>
      <c r="AB190" s="56"/>
      <c r="AC190" s="53"/>
      <c r="AD190" s="56"/>
      <c r="AE190" s="58"/>
    </row>
    <row r="191" spans="1:31" x14ac:dyDescent="0.25">
      <c r="A191" s="63">
        <f>'[2]10квФ'!A191</f>
        <v>0</v>
      </c>
      <c r="B191" s="63">
        <f>'[2]10квФ'!B191</f>
        <v>0</v>
      </c>
      <c r="C191" s="63">
        <f>'[2]10квФ'!C191</f>
        <v>0</v>
      </c>
      <c r="D191" s="64" t="str">
        <f>'[2]10квФ'!D191</f>
        <v>-</v>
      </c>
      <c r="E191" s="65">
        <f>'[2]10квФ'!E191</f>
        <v>0</v>
      </c>
      <c r="F191" s="50"/>
      <c r="G191" s="59" t="str">
        <f>'[2]10квФ'!G191</f>
        <v>-</v>
      </c>
      <c r="H191" s="60" t="str">
        <f>'[2]10квФ'!H191</f>
        <v>-</v>
      </c>
      <c r="I191" s="60" t="str">
        <f>'[2]10квФ'!I191</f>
        <v>-</v>
      </c>
      <c r="J191" s="67"/>
      <c r="K191" s="67"/>
      <c r="L191" s="67"/>
      <c r="M191" s="67"/>
      <c r="N191" s="67"/>
      <c r="O191" s="67"/>
      <c r="P191" s="67"/>
      <c r="Q191" s="67"/>
      <c r="R191" s="67"/>
      <c r="S191" s="67"/>
      <c r="T191" s="67"/>
      <c r="U191" s="67"/>
      <c r="V191" s="67"/>
      <c r="W191" s="67"/>
      <c r="X191" s="67"/>
      <c r="Y191" s="67"/>
      <c r="Z191" s="67"/>
      <c r="AA191" s="67"/>
      <c r="AB191" s="67"/>
      <c r="AC191" s="67"/>
      <c r="AD191" s="67"/>
      <c r="AE191" s="67"/>
    </row>
    <row r="192" spans="1:31" x14ac:dyDescent="0.25">
      <c r="A192" s="63">
        <f>'[2]10квФ'!A192</f>
        <v>0</v>
      </c>
      <c r="B192" s="63">
        <f>'[2]10квФ'!B192</f>
        <v>0</v>
      </c>
      <c r="C192" s="63">
        <f>'[2]10квФ'!C192</f>
        <v>0</v>
      </c>
      <c r="D192" s="64" t="str">
        <f>'[2]10квФ'!D192</f>
        <v>-</v>
      </c>
      <c r="E192" s="65">
        <f>'[2]10квФ'!E192</f>
        <v>0</v>
      </c>
      <c r="F192" s="50"/>
      <c r="G192" s="59" t="str">
        <f>'[2]10квФ'!G192</f>
        <v>-</v>
      </c>
      <c r="H192" s="60" t="str">
        <f>'[2]10квФ'!H192</f>
        <v>-</v>
      </c>
      <c r="I192" s="60" t="str">
        <f>'[2]10квФ'!I192</f>
        <v>-</v>
      </c>
      <c r="J192" s="39"/>
      <c r="K192" s="39"/>
      <c r="L192" s="39"/>
      <c r="M192" s="39"/>
      <c r="N192" s="39"/>
      <c r="O192" s="39"/>
      <c r="P192" s="39"/>
      <c r="Q192" s="39"/>
      <c r="R192" s="39"/>
      <c r="S192" s="39"/>
      <c r="T192" s="39"/>
      <c r="U192" s="39"/>
      <c r="V192" s="39"/>
      <c r="W192" s="39"/>
      <c r="X192" s="39"/>
      <c r="Y192" s="39"/>
      <c r="Z192" s="39"/>
      <c r="AA192" s="39"/>
      <c r="AB192" s="39"/>
      <c r="AC192" s="39"/>
      <c r="AD192" s="39"/>
      <c r="AE192" s="39"/>
    </row>
    <row r="193" spans="1:31" x14ac:dyDescent="0.25">
      <c r="A193" s="63">
        <f>'[2]10квФ'!A193</f>
        <v>0</v>
      </c>
      <c r="B193" s="63">
        <f>'[2]10квФ'!B193</f>
        <v>0</v>
      </c>
      <c r="C193" s="63">
        <f>'[2]10квФ'!C193</f>
        <v>0</v>
      </c>
      <c r="D193" s="64" t="str">
        <f>'[2]10квФ'!D193</f>
        <v>-</v>
      </c>
      <c r="E193" s="65">
        <f>'[2]10квФ'!E193</f>
        <v>0</v>
      </c>
      <c r="F193" s="50"/>
      <c r="G193" s="59" t="str">
        <f>'[2]10квФ'!G193</f>
        <v>-</v>
      </c>
      <c r="H193" s="60" t="str">
        <f>'[2]10квФ'!H193</f>
        <v>-</v>
      </c>
      <c r="I193" s="60" t="str">
        <f>'[2]10квФ'!I193</f>
        <v>-</v>
      </c>
      <c r="J193" s="39"/>
      <c r="K193" s="39"/>
      <c r="L193" s="39"/>
      <c r="M193" s="39"/>
      <c r="N193" s="39"/>
      <c r="O193" s="39"/>
      <c r="P193" s="39"/>
      <c r="Q193" s="39"/>
      <c r="R193" s="39"/>
      <c r="S193" s="39"/>
      <c r="T193" s="39"/>
      <c r="U193" s="39"/>
      <c r="V193" s="39"/>
      <c r="W193" s="39"/>
      <c r="X193" s="39"/>
      <c r="Y193" s="39"/>
      <c r="Z193" s="39"/>
      <c r="AA193" s="39"/>
      <c r="AB193" s="39"/>
      <c r="AC193" s="39"/>
      <c r="AD193" s="39"/>
      <c r="AE193" s="39"/>
    </row>
    <row r="194" spans="1:31" ht="63" x14ac:dyDescent="0.25">
      <c r="E194" s="50"/>
      <c r="F194" s="50"/>
      <c r="G194" s="59" t="str">
        <f>'[2]10квФ'!G194</f>
        <v>1.1.4.2</v>
      </c>
      <c r="H194" s="27" t="s">
        <v>61</v>
      </c>
      <c r="I194" s="61" t="s">
        <v>37</v>
      </c>
      <c r="J194" s="39">
        <f t="shared" ref="J194:U194" si="281">SUM(J195:J200)</f>
        <v>0</v>
      </c>
      <c r="K194" s="39">
        <f t="shared" si="281"/>
        <v>0</v>
      </c>
      <c r="L194" s="39">
        <f t="shared" si="281"/>
        <v>0</v>
      </c>
      <c r="M194" s="39">
        <f t="shared" si="281"/>
        <v>0</v>
      </c>
      <c r="N194" s="39">
        <f t="shared" si="281"/>
        <v>0</v>
      </c>
      <c r="O194" s="39">
        <f t="shared" si="281"/>
        <v>0</v>
      </c>
      <c r="P194" s="39">
        <f t="shared" si="281"/>
        <v>0</v>
      </c>
      <c r="Q194" s="39">
        <f t="shared" si="281"/>
        <v>0</v>
      </c>
      <c r="R194" s="39">
        <f t="shared" si="281"/>
        <v>0</v>
      </c>
      <c r="S194" s="39">
        <f t="shared" si="281"/>
        <v>0</v>
      </c>
      <c r="T194" s="39"/>
      <c r="U194" s="39">
        <f t="shared" si="281"/>
        <v>0</v>
      </c>
      <c r="V194" s="40">
        <f>IF($J194=0,0,U194/J194)</f>
        <v>0</v>
      </c>
      <c r="W194" s="39">
        <f>IF($J194="нд","нд",0)</f>
        <v>0</v>
      </c>
      <c r="X194" s="40">
        <f>IF($J194="нд","нд",0)</f>
        <v>0</v>
      </c>
      <c r="Y194" s="39">
        <f>IF($J194="нд","нд",0)</f>
        <v>0</v>
      </c>
      <c r="Z194" s="40">
        <f>IF(Y194="нд","нд",0)</f>
        <v>0</v>
      </c>
      <c r="AA194" s="39">
        <f>IF($J194="нд","нд",R194-M194)</f>
        <v>0</v>
      </c>
      <c r="AB194" s="40">
        <f>IF(M194=0,0,AA194/M194)</f>
        <v>0</v>
      </c>
      <c r="AC194" s="39">
        <f>IF($J194="нд","нд",S194-N194)</f>
        <v>0</v>
      </c>
      <c r="AD194" s="40">
        <f>IF(N194=0,0,AC194/N194)</f>
        <v>0</v>
      </c>
      <c r="AE194" s="39" t="s">
        <v>38</v>
      </c>
    </row>
    <row r="195" spans="1:31" x14ac:dyDescent="0.25">
      <c r="A195" s="63">
        <f>'[2]10квФ'!A195</f>
        <v>0</v>
      </c>
      <c r="B195" s="63">
        <f>'[2]10квФ'!B195</f>
        <v>0</v>
      </c>
      <c r="C195" s="63">
        <f>'[2]10квФ'!C195</f>
        <v>0</v>
      </c>
      <c r="D195" s="64" t="str">
        <f>'[2]10квФ'!D195</f>
        <v>-</v>
      </c>
      <c r="E195" s="65">
        <f>'[2]10квФ'!E195</f>
        <v>0</v>
      </c>
      <c r="F195" s="50"/>
      <c r="G195" s="59" t="str">
        <f>'[2]10квФ'!G195</f>
        <v>-</v>
      </c>
      <c r="H195" s="60" t="str">
        <f>'[2]10квФ'!H195</f>
        <v>-</v>
      </c>
      <c r="I195" s="60" t="str">
        <f>'[2]10квФ'!I195</f>
        <v>-</v>
      </c>
      <c r="J195" s="67"/>
      <c r="K195" s="67"/>
      <c r="L195" s="67"/>
      <c r="M195" s="67"/>
      <c r="N195" s="67"/>
      <c r="O195" s="67"/>
      <c r="P195" s="67"/>
      <c r="Q195" s="67"/>
      <c r="R195" s="67"/>
      <c r="S195" s="67"/>
      <c r="T195" s="67"/>
      <c r="U195" s="67"/>
      <c r="V195" s="67"/>
      <c r="W195" s="67"/>
      <c r="X195" s="67"/>
      <c r="Y195" s="67"/>
      <c r="Z195" s="67"/>
      <c r="AA195" s="67"/>
      <c r="AB195" s="67"/>
      <c r="AC195" s="67"/>
      <c r="AD195" s="67"/>
      <c r="AE195" s="67"/>
    </row>
    <row r="196" spans="1:31" x14ac:dyDescent="0.25">
      <c r="A196" s="63">
        <f>'[2]10квФ'!A196</f>
        <v>0</v>
      </c>
      <c r="B196" s="63">
        <f>'[2]10квФ'!B196</f>
        <v>0</v>
      </c>
      <c r="C196" s="63">
        <f>'[2]10квФ'!C196</f>
        <v>0</v>
      </c>
      <c r="D196" s="64" t="str">
        <f>'[2]10квФ'!D196</f>
        <v>-</v>
      </c>
      <c r="E196" s="65">
        <f>'[2]10квФ'!E196</f>
        <v>0</v>
      </c>
      <c r="F196" s="50"/>
      <c r="G196" s="59" t="str">
        <f>'[2]10квФ'!G196</f>
        <v>-</v>
      </c>
      <c r="H196" s="60" t="str">
        <f>'[2]10квФ'!H196</f>
        <v>-</v>
      </c>
      <c r="I196" s="60" t="str">
        <f>'[2]10квФ'!I196</f>
        <v>-</v>
      </c>
      <c r="J196" s="67"/>
      <c r="K196" s="67"/>
      <c r="L196" s="67"/>
      <c r="M196" s="67"/>
      <c r="N196" s="67"/>
      <c r="O196" s="67"/>
      <c r="P196" s="67"/>
      <c r="Q196" s="67"/>
      <c r="R196" s="67"/>
      <c r="S196" s="67"/>
      <c r="T196" s="67"/>
      <c r="U196" s="67"/>
      <c r="V196" s="67"/>
      <c r="W196" s="67"/>
      <c r="X196" s="67"/>
      <c r="Y196" s="67"/>
      <c r="Z196" s="67"/>
      <c r="AA196" s="67"/>
      <c r="AB196" s="67"/>
      <c r="AC196" s="67"/>
      <c r="AD196" s="67"/>
      <c r="AE196" s="67"/>
    </row>
    <row r="197" spans="1:31" x14ac:dyDescent="0.25">
      <c r="A197" s="63">
        <f>'[2]10квФ'!A197</f>
        <v>0</v>
      </c>
      <c r="B197" s="63">
        <f>'[2]10квФ'!B197</f>
        <v>0</v>
      </c>
      <c r="C197" s="63">
        <f>'[2]10квФ'!C197</f>
        <v>0</v>
      </c>
      <c r="D197" s="64" t="str">
        <f>'[2]10квФ'!D197</f>
        <v>-</v>
      </c>
      <c r="E197" s="65">
        <f>'[2]10квФ'!E197</f>
        <v>0</v>
      </c>
      <c r="F197" s="50"/>
      <c r="G197" s="59" t="str">
        <f>'[2]10квФ'!G197</f>
        <v>-</v>
      </c>
      <c r="H197" s="60" t="str">
        <f>'[2]10квФ'!H197</f>
        <v>-</v>
      </c>
      <c r="I197" s="60" t="str">
        <f>'[2]10квФ'!I197</f>
        <v>-</v>
      </c>
      <c r="J197" s="39"/>
      <c r="K197" s="39"/>
      <c r="L197" s="39"/>
      <c r="M197" s="39"/>
      <c r="N197" s="39"/>
      <c r="O197" s="39"/>
      <c r="P197" s="39"/>
      <c r="Q197" s="39"/>
      <c r="R197" s="39"/>
      <c r="S197" s="39"/>
      <c r="T197" s="39"/>
      <c r="U197" s="39"/>
      <c r="V197" s="39"/>
      <c r="W197" s="39"/>
      <c r="X197" s="39"/>
      <c r="Y197" s="39"/>
      <c r="Z197" s="39"/>
      <c r="AA197" s="39"/>
      <c r="AB197" s="39"/>
      <c r="AC197" s="39"/>
      <c r="AD197" s="39"/>
      <c r="AE197" s="39"/>
    </row>
    <row r="198" spans="1:31" x14ac:dyDescent="0.25">
      <c r="A198" s="63">
        <f>'[2]10квФ'!A198</f>
        <v>0</v>
      </c>
      <c r="B198" s="63">
        <f>'[2]10квФ'!B198</f>
        <v>0</v>
      </c>
      <c r="C198" s="63">
        <f>'[2]10квФ'!C198</f>
        <v>0</v>
      </c>
      <c r="D198" s="64" t="str">
        <f>'[2]10квФ'!D198</f>
        <v>-</v>
      </c>
      <c r="E198" s="65">
        <f>'[2]10квФ'!E198</f>
        <v>0</v>
      </c>
      <c r="F198" s="50"/>
      <c r="G198" s="59" t="str">
        <f>'[2]10квФ'!G198</f>
        <v>-</v>
      </c>
      <c r="H198" s="60" t="str">
        <f>'[2]10квФ'!H198</f>
        <v>-</v>
      </c>
      <c r="I198" s="60" t="str">
        <f>'[2]10квФ'!I198</f>
        <v>-</v>
      </c>
      <c r="J198" s="39"/>
      <c r="K198" s="39"/>
      <c r="L198" s="39"/>
      <c r="M198" s="39"/>
      <c r="N198" s="39"/>
      <c r="O198" s="39"/>
      <c r="P198" s="39"/>
      <c r="Q198" s="39"/>
      <c r="R198" s="39"/>
      <c r="S198" s="39"/>
      <c r="T198" s="39"/>
      <c r="U198" s="39"/>
      <c r="V198" s="39"/>
      <c r="W198" s="39"/>
      <c r="X198" s="39"/>
      <c r="Y198" s="39"/>
      <c r="Z198" s="39"/>
      <c r="AA198" s="39"/>
      <c r="AB198" s="39"/>
      <c r="AC198" s="39"/>
      <c r="AD198" s="39"/>
      <c r="AE198" s="39"/>
    </row>
    <row r="199" spans="1:31" x14ac:dyDescent="0.25">
      <c r="A199" s="63">
        <f>'[2]10квФ'!A199</f>
        <v>0</v>
      </c>
      <c r="B199" s="63">
        <f>'[2]10квФ'!B199</f>
        <v>0</v>
      </c>
      <c r="C199" s="63">
        <f>'[2]10квФ'!C199</f>
        <v>0</v>
      </c>
      <c r="D199" s="64" t="str">
        <f>'[2]10квФ'!D199</f>
        <v>-</v>
      </c>
      <c r="E199" s="65">
        <f>'[2]10квФ'!E199</f>
        <v>0</v>
      </c>
      <c r="F199" s="50"/>
      <c r="G199" s="59" t="str">
        <f>'[2]10квФ'!G199</f>
        <v>-</v>
      </c>
      <c r="H199" s="60" t="str">
        <f>'[2]10квФ'!H199</f>
        <v>-</v>
      </c>
      <c r="I199" s="60" t="str">
        <f>'[2]10квФ'!I199</f>
        <v>-</v>
      </c>
      <c r="J199" s="39"/>
      <c r="K199" s="39"/>
      <c r="L199" s="39"/>
      <c r="M199" s="39"/>
      <c r="N199" s="39"/>
      <c r="O199" s="39"/>
      <c r="P199" s="39"/>
      <c r="Q199" s="39"/>
      <c r="R199" s="39"/>
      <c r="S199" s="39"/>
      <c r="T199" s="39"/>
      <c r="U199" s="39"/>
      <c r="V199" s="39"/>
      <c r="W199" s="39"/>
      <c r="X199" s="39"/>
      <c r="Y199" s="39"/>
      <c r="Z199" s="39"/>
      <c r="AA199" s="39"/>
      <c r="AB199" s="39"/>
      <c r="AC199" s="39"/>
      <c r="AD199" s="39"/>
      <c r="AE199" s="39"/>
    </row>
    <row r="200" spans="1:31" x14ac:dyDescent="0.25">
      <c r="A200" s="63">
        <f>'[2]10квФ'!A200</f>
        <v>0</v>
      </c>
      <c r="B200" s="63">
        <f>'[2]10квФ'!B200</f>
        <v>0</v>
      </c>
      <c r="C200" s="63">
        <f>'[2]10квФ'!C200</f>
        <v>0</v>
      </c>
      <c r="D200" s="64" t="str">
        <f>'[2]10квФ'!D200</f>
        <v>-</v>
      </c>
      <c r="E200" s="65">
        <f>'[2]10квФ'!E200</f>
        <v>0</v>
      </c>
      <c r="F200" s="50"/>
      <c r="G200" s="59" t="str">
        <f>'[2]10квФ'!G200</f>
        <v>-</v>
      </c>
      <c r="H200" s="60" t="str">
        <f>'[2]10квФ'!H200</f>
        <v>-</v>
      </c>
      <c r="I200" s="60" t="str">
        <f>'[2]10квФ'!I200</f>
        <v>-</v>
      </c>
      <c r="J200" s="39"/>
      <c r="K200" s="39"/>
      <c r="L200" s="39"/>
      <c r="M200" s="39"/>
      <c r="N200" s="39"/>
      <c r="O200" s="39"/>
      <c r="P200" s="39"/>
      <c r="Q200" s="39"/>
      <c r="R200" s="39"/>
      <c r="S200" s="39"/>
      <c r="T200" s="39"/>
      <c r="U200" s="39"/>
      <c r="V200" s="39"/>
      <c r="W200" s="39"/>
      <c r="X200" s="39"/>
      <c r="Y200" s="39"/>
      <c r="Z200" s="39"/>
      <c r="AA200" s="39"/>
      <c r="AB200" s="39"/>
      <c r="AC200" s="39"/>
      <c r="AD200" s="39"/>
      <c r="AE200" s="39"/>
    </row>
    <row r="201" spans="1:31" ht="31.5" x14ac:dyDescent="0.25">
      <c r="E201" s="50"/>
      <c r="F201" s="50"/>
      <c r="G201" s="72" t="str">
        <f>'[2]10квФ'!G201</f>
        <v>1.2</v>
      </c>
      <c r="H201" s="73" t="s">
        <v>62</v>
      </c>
      <c r="I201" s="61" t="s">
        <v>37</v>
      </c>
      <c r="J201" s="39">
        <f t="shared" ref="J201:U201" si="282">SUM(J202,J239,J375,J396,)</f>
        <v>1669.5038569300002</v>
      </c>
      <c r="K201" s="39">
        <f t="shared" si="282"/>
        <v>0</v>
      </c>
      <c r="L201" s="39">
        <f t="shared" si="282"/>
        <v>0</v>
      </c>
      <c r="M201" s="39">
        <f t="shared" si="282"/>
        <v>1669.5038569300002</v>
      </c>
      <c r="N201" s="39">
        <f t="shared" si="282"/>
        <v>0</v>
      </c>
      <c r="O201" s="39">
        <f t="shared" si="282"/>
        <v>384.20115928000001</v>
      </c>
      <c r="P201" s="39">
        <f t="shared" si="282"/>
        <v>0</v>
      </c>
      <c r="Q201" s="39">
        <f t="shared" si="282"/>
        <v>0</v>
      </c>
      <c r="R201" s="39">
        <f t="shared" si="282"/>
        <v>357.60356065000002</v>
      </c>
      <c r="S201" s="39">
        <f t="shared" si="282"/>
        <v>26.597598629999997</v>
      </c>
      <c r="T201" s="39"/>
      <c r="U201" s="39">
        <f t="shared" si="282"/>
        <v>-1285.3026976500003</v>
      </c>
      <c r="V201" s="40">
        <f>IF($J201=0,0,U201/J201)</f>
        <v>-0.76987105619121132</v>
      </c>
      <c r="W201" s="39">
        <f t="shared" ref="W201:Y203" si="283">IF($J201="нд","нд",0)</f>
        <v>0</v>
      </c>
      <c r="X201" s="40">
        <f t="shared" si="283"/>
        <v>0</v>
      </c>
      <c r="Y201" s="39">
        <f t="shared" si="283"/>
        <v>0</v>
      </c>
      <c r="Z201" s="40">
        <f>IF(Y201="нд","нд",0)</f>
        <v>0</v>
      </c>
      <c r="AA201" s="39">
        <f>IF($J201="нд","нд",R201-M201)</f>
        <v>-1311.9002962800002</v>
      </c>
      <c r="AB201" s="40">
        <f>IF(M201=0,0,AA201/M201)</f>
        <v>-0.78580249505527577</v>
      </c>
      <c r="AC201" s="39">
        <f>IF($J201="нд","нд",S201-N201)</f>
        <v>26.597598629999997</v>
      </c>
      <c r="AD201" s="40">
        <f>IF(N201=0,0,AC201/N201)</f>
        <v>0</v>
      </c>
      <c r="AE201" s="39" t="s">
        <v>38</v>
      </c>
    </row>
    <row r="202" spans="1:31" ht="63" x14ac:dyDescent="0.25">
      <c r="E202" s="50"/>
      <c r="F202" s="50"/>
      <c r="G202" s="59" t="str">
        <f>'[2]10квФ'!G202</f>
        <v>1.2.1</v>
      </c>
      <c r="H202" s="48" t="s">
        <v>63</v>
      </c>
      <c r="I202" s="61" t="s">
        <v>37</v>
      </c>
      <c r="J202" s="39">
        <f t="shared" ref="J202:U202" si="284">SUM(J203,J225)</f>
        <v>1059.57889974</v>
      </c>
      <c r="K202" s="39">
        <f t="shared" si="284"/>
        <v>0</v>
      </c>
      <c r="L202" s="39">
        <f t="shared" si="284"/>
        <v>0</v>
      </c>
      <c r="M202" s="39">
        <f t="shared" si="284"/>
        <v>1059.57889974</v>
      </c>
      <c r="N202" s="39">
        <f t="shared" si="284"/>
        <v>0</v>
      </c>
      <c r="O202" s="39">
        <f t="shared" si="284"/>
        <v>250.09689277999999</v>
      </c>
      <c r="P202" s="39">
        <f t="shared" si="284"/>
        <v>0</v>
      </c>
      <c r="Q202" s="39">
        <f t="shared" si="284"/>
        <v>0</v>
      </c>
      <c r="R202" s="39">
        <f t="shared" si="284"/>
        <v>250.09689277999999</v>
      </c>
      <c r="S202" s="39">
        <f t="shared" si="284"/>
        <v>0</v>
      </c>
      <c r="T202" s="39"/>
      <c r="U202" s="39">
        <f t="shared" si="284"/>
        <v>-809.48200696000015</v>
      </c>
      <c r="V202" s="40">
        <f>IF($J202=0,0,U202/J202)</f>
        <v>-0.76396576711619235</v>
      </c>
      <c r="W202" s="39">
        <f t="shared" si="283"/>
        <v>0</v>
      </c>
      <c r="X202" s="40">
        <f t="shared" si="283"/>
        <v>0</v>
      </c>
      <c r="Y202" s="39">
        <f t="shared" si="283"/>
        <v>0</v>
      </c>
      <c r="Z202" s="40">
        <f>IF(Y202="нд","нд",0)</f>
        <v>0</v>
      </c>
      <c r="AA202" s="39">
        <f>IF($J202="нд","нд",R202-M202)</f>
        <v>-809.48200696000004</v>
      </c>
      <c r="AB202" s="40">
        <f>IF(M202=0,0,AA202/M202)</f>
        <v>-0.76396576711619224</v>
      </c>
      <c r="AC202" s="39">
        <f>IF($J202="нд","нд",S202-N202)</f>
        <v>0</v>
      </c>
      <c r="AD202" s="40">
        <f>IF(N202=0,0,AC202/N202)</f>
        <v>0</v>
      </c>
      <c r="AE202" s="39" t="s">
        <v>38</v>
      </c>
    </row>
    <row r="203" spans="1:31" ht="31.5" x14ac:dyDescent="0.25">
      <c r="E203" s="50"/>
      <c r="F203" s="50"/>
      <c r="G203" s="59" t="str">
        <f>'[2]10квФ'!G203</f>
        <v>1.2.1.1</v>
      </c>
      <c r="H203" s="27" t="s">
        <v>64</v>
      </c>
      <c r="I203" s="61" t="s">
        <v>37</v>
      </c>
      <c r="J203" s="39">
        <f>SUM(J204:J224)</f>
        <v>837.87654404000011</v>
      </c>
      <c r="K203" s="39">
        <f t="shared" ref="K203:S203" si="285">SUM(K204:K224)</f>
        <v>0</v>
      </c>
      <c r="L203" s="39">
        <f t="shared" si="285"/>
        <v>0</v>
      </c>
      <c r="M203" s="39">
        <f t="shared" si="285"/>
        <v>837.87654404000011</v>
      </c>
      <c r="N203" s="39">
        <f t="shared" si="285"/>
        <v>0</v>
      </c>
      <c r="O203" s="39">
        <f t="shared" si="285"/>
        <v>215.73749543</v>
      </c>
      <c r="P203" s="39">
        <f t="shared" si="285"/>
        <v>0</v>
      </c>
      <c r="Q203" s="39">
        <f t="shared" si="285"/>
        <v>0</v>
      </c>
      <c r="R203" s="39">
        <f t="shared" si="285"/>
        <v>215.73749543</v>
      </c>
      <c r="S203" s="39">
        <f t="shared" si="285"/>
        <v>0</v>
      </c>
      <c r="T203" s="39"/>
      <c r="U203" s="62">
        <f>O203-J203</f>
        <v>-622.13904861000015</v>
      </c>
      <c r="V203" s="40">
        <f>IF($J203=0,0,U203/J203)</f>
        <v>-0.74251875534100087</v>
      </c>
      <c r="W203" s="39">
        <f t="shared" si="283"/>
        <v>0</v>
      </c>
      <c r="X203" s="40">
        <f t="shared" si="283"/>
        <v>0</v>
      </c>
      <c r="Y203" s="39">
        <f t="shared" si="283"/>
        <v>0</v>
      </c>
      <c r="Z203" s="40">
        <f>IF(Y203="нд","нд",0)</f>
        <v>0</v>
      </c>
      <c r="AA203" s="39">
        <f>IF($J203="нд","нд",R203-M203)</f>
        <v>-622.13904861000015</v>
      </c>
      <c r="AB203" s="40">
        <f>IF(M203=0,0,AA203/M203)</f>
        <v>-0.74251875534100087</v>
      </c>
      <c r="AC203" s="39">
        <f>IF($J203="нд","нд",S203-N203)</f>
        <v>0</v>
      </c>
      <c r="AD203" s="40">
        <f>IF(N203=0,0,AC203/N203)</f>
        <v>0</v>
      </c>
      <c r="AE203" s="39" t="s">
        <v>38</v>
      </c>
    </row>
    <row r="204" spans="1:31" x14ac:dyDescent="0.25">
      <c r="A204" s="63">
        <f>'[2]10квФ'!A204</f>
        <v>0</v>
      </c>
      <c r="B204" s="63">
        <f>'[2]10квФ'!B204</f>
        <v>0</v>
      </c>
      <c r="C204" s="63">
        <f>'[2]10квФ'!C204</f>
        <v>0</v>
      </c>
      <c r="D204" s="64" t="str">
        <f>'[2]10квФ'!D204</f>
        <v>-</v>
      </c>
      <c r="E204" s="65">
        <f>'[2]10квФ'!E204</f>
        <v>0</v>
      </c>
      <c r="F204" s="50"/>
      <c r="G204" s="59" t="str">
        <f>'[2]10квФ'!G204</f>
        <v>-</v>
      </c>
      <c r="H204" s="60" t="str">
        <f>'[2]10квФ'!H204</f>
        <v>-</v>
      </c>
      <c r="I204" s="60" t="str">
        <f>'[2]10квФ'!I204</f>
        <v>-</v>
      </c>
      <c r="J204" s="67"/>
      <c r="K204" s="67"/>
      <c r="L204" s="67"/>
      <c r="M204" s="67"/>
      <c r="N204" s="67"/>
      <c r="O204" s="67"/>
      <c r="P204" s="67"/>
      <c r="Q204" s="67"/>
      <c r="R204" s="67"/>
      <c r="S204" s="67"/>
      <c r="T204" s="67"/>
      <c r="U204" s="67"/>
      <c r="V204" s="67"/>
      <c r="W204" s="67"/>
      <c r="X204" s="67"/>
      <c r="Y204" s="67"/>
      <c r="Z204" s="67"/>
      <c r="AA204" s="67"/>
      <c r="AB204" s="67"/>
      <c r="AC204" s="67"/>
      <c r="AD204" s="67"/>
      <c r="AE204" s="67"/>
    </row>
    <row r="205" spans="1:31" x14ac:dyDescent="0.25">
      <c r="A205" s="63">
        <f>'[2]10квФ'!A205</f>
        <v>0</v>
      </c>
      <c r="B205" s="63">
        <f>'[2]10квФ'!B205</f>
        <v>0</v>
      </c>
      <c r="C205" s="63">
        <f>'[2]10квФ'!C205</f>
        <v>0</v>
      </c>
      <c r="D205" s="64" t="str">
        <f>'[2]10квФ'!D205</f>
        <v>-</v>
      </c>
      <c r="E205" s="65">
        <f>'[2]10квФ'!E205</f>
        <v>0</v>
      </c>
      <c r="F205" s="50"/>
      <c r="G205" s="59" t="str">
        <f>'[2]10квФ'!G205</f>
        <v>-</v>
      </c>
      <c r="H205" s="66" t="str">
        <f>'[2]10квФ'!H205</f>
        <v>-</v>
      </c>
      <c r="I205" s="60" t="str">
        <f>'[2]10квФ'!I205</f>
        <v>-</v>
      </c>
      <c r="J205" s="52"/>
      <c r="K205" s="52"/>
      <c r="L205" s="52"/>
      <c r="M205" s="52"/>
      <c r="N205" s="52"/>
      <c r="O205" s="53"/>
      <c r="P205" s="53"/>
      <c r="Q205" s="53"/>
      <c r="R205" s="53"/>
      <c r="S205" s="53"/>
      <c r="T205" s="53"/>
      <c r="U205" s="53"/>
      <c r="V205" s="55"/>
      <c r="W205" s="53"/>
      <c r="X205" s="56"/>
      <c r="Y205" s="53"/>
      <c r="Z205" s="56"/>
      <c r="AA205" s="53"/>
      <c r="AB205" s="55"/>
      <c r="AC205" s="53"/>
      <c r="AD205" s="55"/>
      <c r="AE205" s="58"/>
    </row>
    <row r="206" spans="1:31" x14ac:dyDescent="0.25">
      <c r="A206" s="63">
        <f>'[2]10квФ'!A206</f>
        <v>0</v>
      </c>
      <c r="B206" s="63">
        <f>'[2]10квФ'!B206</f>
        <v>0</v>
      </c>
      <c r="C206" s="63">
        <f>'[2]10квФ'!C206</f>
        <v>0</v>
      </c>
      <c r="D206" s="64" t="str">
        <f>'[2]10квФ'!D206</f>
        <v>-</v>
      </c>
      <c r="E206" s="65">
        <f>'[2]10квФ'!E206</f>
        <v>0</v>
      </c>
      <c r="F206" s="50"/>
      <c r="G206" s="59" t="str">
        <f>'[2]10квФ'!G206</f>
        <v>-</v>
      </c>
      <c r="H206" s="66" t="str">
        <f>'[2]10квФ'!H206</f>
        <v>-</v>
      </c>
      <c r="I206" s="60" t="str">
        <f>'[2]10квФ'!I206</f>
        <v>-</v>
      </c>
      <c r="J206" s="67"/>
      <c r="K206" s="67"/>
      <c r="L206" s="67"/>
      <c r="M206" s="67"/>
      <c r="N206" s="67"/>
      <c r="O206" s="67"/>
      <c r="P206" s="67"/>
      <c r="Q206" s="67"/>
      <c r="R206" s="67"/>
      <c r="S206" s="67"/>
      <c r="T206" s="67"/>
      <c r="U206" s="67"/>
      <c r="V206" s="67"/>
      <c r="W206" s="67"/>
      <c r="X206" s="67"/>
      <c r="Y206" s="67"/>
      <c r="Z206" s="67"/>
      <c r="AA206" s="67"/>
      <c r="AB206" s="67"/>
      <c r="AC206" s="67"/>
      <c r="AD206" s="67"/>
      <c r="AE206" s="67"/>
    </row>
    <row r="207" spans="1:31" x14ac:dyDescent="0.25">
      <c r="A207" s="63">
        <f>'[2]10квФ'!A207</f>
        <v>0</v>
      </c>
      <c r="B207" s="63">
        <f>'[2]10квФ'!B207</f>
        <v>0</v>
      </c>
      <c r="C207" s="63">
        <f>'[2]10квФ'!C207</f>
        <v>0</v>
      </c>
      <c r="D207" s="64" t="str">
        <f>'[2]10квФ'!D207</f>
        <v>-</v>
      </c>
      <c r="E207" s="65">
        <f>'[2]10квФ'!E207</f>
        <v>0</v>
      </c>
      <c r="F207" s="50"/>
      <c r="G207" s="59" t="str">
        <f>'[2]10квФ'!G207</f>
        <v>-</v>
      </c>
      <c r="H207" s="66" t="str">
        <f>'[2]10квФ'!H207</f>
        <v>-</v>
      </c>
      <c r="I207" s="60" t="str">
        <f>'[2]10квФ'!I207</f>
        <v>-</v>
      </c>
      <c r="J207" s="52"/>
      <c r="K207" s="52"/>
      <c r="L207" s="52"/>
      <c r="M207" s="52"/>
      <c r="N207" s="52"/>
      <c r="O207" s="53"/>
      <c r="P207" s="53"/>
      <c r="Q207" s="53"/>
      <c r="R207" s="53"/>
      <c r="S207" s="53"/>
      <c r="T207" s="53"/>
      <c r="U207" s="53"/>
      <c r="V207" s="56"/>
      <c r="W207" s="53"/>
      <c r="X207" s="56"/>
      <c r="Y207" s="53"/>
      <c r="Z207" s="56"/>
      <c r="AA207" s="53"/>
      <c r="AB207" s="56"/>
      <c r="AC207" s="53"/>
      <c r="AD207" s="56"/>
      <c r="AE207" s="58"/>
    </row>
    <row r="208" spans="1:31" ht="126" x14ac:dyDescent="0.25">
      <c r="A208" s="63" t="str">
        <f>'[2]10квФ'!A208</f>
        <v>18-0119</v>
      </c>
      <c r="B208" s="63" t="str">
        <f>'[2]10квФ'!B208</f>
        <v>есть</v>
      </c>
      <c r="C208" s="63" t="str">
        <f>'[2]10квФ'!C208</f>
        <v>план</v>
      </c>
      <c r="D208" s="64" t="str">
        <f>'[2]10квФ'!D208</f>
        <v>да</v>
      </c>
      <c r="E208" s="65" t="str">
        <f>'[2]10квФ'!E208</f>
        <v>нет</v>
      </c>
      <c r="F208" s="50"/>
      <c r="G208" s="59" t="str">
        <f>'[2]10квФ'!G208</f>
        <v>1.2.1.1</v>
      </c>
      <c r="H208" s="66" t="str">
        <f>'[2]10квФ'!H208</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I208" s="60" t="str">
        <f>'[2]10квФ'!I208</f>
        <v>L_18-0119</v>
      </c>
      <c r="J208" s="52">
        <f>IF(B208="есть",'[2]10квФ'!M208,"нд")</f>
        <v>59.288588249999997</v>
      </c>
      <c r="K208" s="52">
        <f>IF($B208="есть",[2]ист!K208,"нд")</f>
        <v>0</v>
      </c>
      <c r="L208" s="52">
        <f>IF($B208="есть",[2]ист!L208,"нд")</f>
        <v>0</v>
      </c>
      <c r="M208" s="52">
        <f>IF($B208="есть",[2]ист!M208,"нд")</f>
        <v>59.288588249999997</v>
      </c>
      <c r="N208" s="52">
        <f>IF($B208="есть",[2]ист!O208+[2]ист!P208+[2]ист!Q208,"нд")</f>
        <v>0</v>
      </c>
      <c r="O208" s="53">
        <f>ROUND('[2]10квФ'!N208,8)</f>
        <v>0</v>
      </c>
      <c r="P208" s="53">
        <f>[2]ист!W208</f>
        <v>0</v>
      </c>
      <c r="Q208" s="53">
        <f>[2]ист!X208</f>
        <v>0</v>
      </c>
      <c r="R208" s="53">
        <f>ROUND(([2]ист!Y208+[2]ист!Z208),8)</f>
        <v>0</v>
      </c>
      <c r="S208" s="53">
        <f t="shared" ref="S208:S210" si="286">O208-R208</f>
        <v>0</v>
      </c>
      <c r="T208" s="54">
        <f t="shared" ref="T208:T209" si="287">(O208-SUM(Q208:S208))*1000000</f>
        <v>0</v>
      </c>
      <c r="U208" s="53">
        <f t="shared" ref="U208:U209" si="288">IF($J208="нд","нд",O208-J208)</f>
        <v>-59.288588249999997</v>
      </c>
      <c r="V208" s="55">
        <f t="shared" ref="V208:V209" si="289">IF($J208=0,0,U208/J208)</f>
        <v>-1</v>
      </c>
      <c r="W208" s="53">
        <f t="shared" ref="W208:X209" si="290">IF($J208="нд","нд",0)</f>
        <v>0</v>
      </c>
      <c r="X208" s="56">
        <f t="shared" si="290"/>
        <v>0</v>
      </c>
      <c r="Y208" s="53">
        <f t="shared" ref="Y208:Y209" si="291">Q208-L208</f>
        <v>0</v>
      </c>
      <c r="Z208" s="56">
        <f t="shared" ref="Z208:Z209" si="292">IF(Y208=0,0,Y208/L208)</f>
        <v>0</v>
      </c>
      <c r="AA208" s="53">
        <f t="shared" ref="AA208:AA210" si="293">IF($J208="нд","нд",R208-M208)</f>
        <v>-59.288588249999997</v>
      </c>
      <c r="AB208" s="55">
        <f t="shared" ref="AB208:AB210" si="294">IF(M208=0,0,AA208/M208)</f>
        <v>-1</v>
      </c>
      <c r="AC208" s="53">
        <f t="shared" ref="AC208:AC210" si="295">IF($J208="нд","нд",S208-N208)</f>
        <v>0</v>
      </c>
      <c r="AD208" s="70">
        <f t="shared" ref="AD208:AD210" si="296">IF(N208=0,0,AC208/N208)</f>
        <v>0</v>
      </c>
      <c r="AE208" s="58" t="str">
        <f>'[2]10квФ'!Z208</f>
        <v>Отклонений нет.</v>
      </c>
    </row>
    <row r="209" spans="1:31" ht="78.75" x14ac:dyDescent="0.25">
      <c r="A209" s="63" t="str">
        <f>'[2]10квФ'!A209</f>
        <v>18-0224</v>
      </c>
      <c r="B209" s="63" t="str">
        <f>'[2]10квФ'!B209</f>
        <v>есть</v>
      </c>
      <c r="C209" s="63" t="str">
        <f>'[2]10квФ'!C209</f>
        <v>план</v>
      </c>
      <c r="D209" s="64" t="str">
        <f>'[2]10квФ'!D209</f>
        <v>да</v>
      </c>
      <c r="E209" s="65" t="str">
        <f>'[2]10квФ'!E209</f>
        <v>нет</v>
      </c>
      <c r="F209" s="50"/>
      <c r="G209" s="59" t="str">
        <f>'[2]10квФ'!G209</f>
        <v>1.2.1.1</v>
      </c>
      <c r="H209" s="66" t="str">
        <f>'[2]10квФ'!H209</f>
        <v>Реконструкция ПС 110 кВ Космодемьянская с заменой силового трансформатора Т-1 16 МВА на 25 МВА (с приростом 9 МВА) с реконструкцией ячеек ЗРУ 10, 15 кВ</v>
      </c>
      <c r="I209" s="60" t="str">
        <f>'[2]10квФ'!I209</f>
        <v>L_18-0224</v>
      </c>
      <c r="J209" s="52">
        <f>IF(B209="есть",'[2]10квФ'!M209,"нд")</f>
        <v>593.02482850000001</v>
      </c>
      <c r="K209" s="52">
        <f>IF($B209="есть",[2]ист!K209,"нд")</f>
        <v>0</v>
      </c>
      <c r="L209" s="52">
        <f>IF($B209="есть",[2]ист!L209,"нд")</f>
        <v>0</v>
      </c>
      <c r="M209" s="52">
        <f>IF($B209="есть",[2]ист!M209,"нд")</f>
        <v>593.02482850000001</v>
      </c>
      <c r="N209" s="52">
        <f>IF($B209="есть",[2]ист!O209+[2]ист!P209+[2]ист!Q209,"нд")</f>
        <v>0</v>
      </c>
      <c r="O209" s="53">
        <f>ROUND('[2]10квФ'!N209,8)</f>
        <v>212.95406745</v>
      </c>
      <c r="P209" s="53">
        <f>[2]ист!W209</f>
        <v>0</v>
      </c>
      <c r="Q209" s="53">
        <f>[2]ист!X209</f>
        <v>0</v>
      </c>
      <c r="R209" s="53">
        <f>ROUND(([2]ист!Y209+[2]ист!Z209),8)</f>
        <v>212.95406745</v>
      </c>
      <c r="S209" s="53">
        <f t="shared" si="286"/>
        <v>0</v>
      </c>
      <c r="T209" s="54">
        <f t="shared" si="287"/>
        <v>0</v>
      </c>
      <c r="U209" s="53">
        <f t="shared" si="288"/>
        <v>-380.07076104999999</v>
      </c>
      <c r="V209" s="55">
        <f t="shared" si="289"/>
        <v>-0.64090193662102291</v>
      </c>
      <c r="W209" s="53">
        <f t="shared" si="290"/>
        <v>0</v>
      </c>
      <c r="X209" s="56">
        <f t="shared" si="290"/>
        <v>0</v>
      </c>
      <c r="Y209" s="53">
        <f t="shared" si="291"/>
        <v>0</v>
      </c>
      <c r="Z209" s="56">
        <f t="shared" si="292"/>
        <v>0</v>
      </c>
      <c r="AA209" s="53">
        <f t="shared" si="293"/>
        <v>-380.07076104999999</v>
      </c>
      <c r="AB209" s="55">
        <f t="shared" si="294"/>
        <v>-0.64090193662102291</v>
      </c>
      <c r="AC209" s="53">
        <f t="shared" si="295"/>
        <v>0</v>
      </c>
      <c r="AD209" s="70">
        <f t="shared" si="296"/>
        <v>0</v>
      </c>
      <c r="AE209" s="58" t="str">
        <f>'[2]10квФ'!Z209</f>
        <v>Отклонение обусловлено поздним получением положительного заключения государственной экспертизы, в связи с потребностью дополнительного обследования ЗРУ ПС, выявленного в ходе проектирования и инструментального обследования существующих нетиповых конструкций. Изменение плановых параметров произошло на основании ПСД прошедшей ГГЭ.</v>
      </c>
    </row>
    <row r="210" spans="1:31" ht="63" x14ac:dyDescent="0.25">
      <c r="A210" s="63">
        <f>'[2]10квФ'!A210</f>
        <v>24</v>
      </c>
      <c r="B210" s="63" t="str">
        <f>'[2]10квФ'!B210</f>
        <v>есть</v>
      </c>
      <c r="C210" s="63" t="str">
        <f>'[2]10квФ'!C210</f>
        <v>план</v>
      </c>
      <c r="D210" s="64" t="str">
        <f>'[2]10квФ'!D210</f>
        <v>да</v>
      </c>
      <c r="E210" s="65" t="str">
        <f>'[2]10квФ'!E210</f>
        <v>нет</v>
      </c>
      <c r="F210" s="50"/>
      <c r="G210" s="59" t="str">
        <f>'[2]10квФ'!G210</f>
        <v>1.2.1.1</v>
      </c>
      <c r="H210" s="66" t="str">
        <f>'[2]10квФ'!H210</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I210" s="60" t="str">
        <f>'[2]10квФ'!I210</f>
        <v>O_24</v>
      </c>
      <c r="J210" s="52">
        <f>IF(B210="есть",'[2]10квФ'!M210,"нд")</f>
        <v>165.25168336000002</v>
      </c>
      <c r="K210" s="52">
        <f>IF($B210="есть",[2]ист!K210,"нд")</f>
        <v>0</v>
      </c>
      <c r="L210" s="52">
        <f>IF($B210="есть",[2]ист!L210,"нд")</f>
        <v>0</v>
      </c>
      <c r="M210" s="52">
        <f>IF($B210="есть",[2]ист!M210,"нд")</f>
        <v>165.25168335999999</v>
      </c>
      <c r="N210" s="52">
        <f>IF($B210="есть",[2]ист!O210+[2]ист!P210+[2]ист!Q210,"нд")</f>
        <v>0</v>
      </c>
      <c r="O210" s="53">
        <f>ROUND('[2]10квФ'!N210,8)</f>
        <v>0</v>
      </c>
      <c r="P210" s="53">
        <f>[2]ист!W210</f>
        <v>0</v>
      </c>
      <c r="Q210" s="53">
        <f>[2]ист!X210</f>
        <v>0</v>
      </c>
      <c r="R210" s="53">
        <f>ROUND(([2]ист!Y210+[2]ист!Z210),8)</f>
        <v>0</v>
      </c>
      <c r="S210" s="53">
        <f t="shared" si="286"/>
        <v>0</v>
      </c>
      <c r="T210" s="67"/>
      <c r="U210" s="53">
        <f>IF($J210="нд","нд",O210-J210)</f>
        <v>-165.25168336000002</v>
      </c>
      <c r="V210" s="55">
        <f>IF($J210=0,0,U210/J210)</f>
        <v>-1</v>
      </c>
      <c r="W210" s="53">
        <f>IF($J210="нд","нд",0)</f>
        <v>0</v>
      </c>
      <c r="X210" s="56">
        <f>IF($J210="нд","нд",0)</f>
        <v>0</v>
      </c>
      <c r="Y210" s="53">
        <f>Q210-L210</f>
        <v>0</v>
      </c>
      <c r="Z210" s="56">
        <f>IF(Y210=0,0,Y210/L210)</f>
        <v>0</v>
      </c>
      <c r="AA210" s="53">
        <f t="shared" si="293"/>
        <v>-165.25168335999999</v>
      </c>
      <c r="AB210" s="55">
        <f t="shared" si="294"/>
        <v>-1</v>
      </c>
      <c r="AC210" s="53">
        <f t="shared" si="295"/>
        <v>0</v>
      </c>
      <c r="AD210" s="70">
        <f t="shared" si="296"/>
        <v>0</v>
      </c>
      <c r="AE210" s="58" t="str">
        <f>'[2]10квФ'!Z210</f>
        <v>Отклонений нет.</v>
      </c>
    </row>
    <row r="211" spans="1:31" x14ac:dyDescent="0.25">
      <c r="A211" s="63">
        <f>'[2]10квФ'!A211</f>
        <v>0</v>
      </c>
      <c r="B211" s="63">
        <f>'[2]10квФ'!B211</f>
        <v>0</v>
      </c>
      <c r="C211" s="63">
        <f>'[2]10квФ'!C211</f>
        <v>0</v>
      </c>
      <c r="D211" s="64" t="str">
        <f>'[2]10квФ'!D211</f>
        <v>-</v>
      </c>
      <c r="E211" s="65">
        <f>'[2]10квФ'!E211</f>
        <v>0</v>
      </c>
      <c r="F211" s="50"/>
      <c r="G211" s="59" t="str">
        <f>'[2]10квФ'!G211</f>
        <v>-</v>
      </c>
      <c r="H211" s="66" t="str">
        <f>'[2]10квФ'!H211</f>
        <v>-</v>
      </c>
      <c r="I211" s="60" t="str">
        <f>'[2]10квФ'!I211</f>
        <v>-</v>
      </c>
      <c r="J211" s="67"/>
      <c r="K211" s="67"/>
      <c r="L211" s="67"/>
      <c r="M211" s="67"/>
      <c r="N211" s="67"/>
      <c r="O211" s="67"/>
      <c r="P211" s="67"/>
      <c r="Q211" s="67"/>
      <c r="R211" s="67"/>
      <c r="S211" s="67"/>
      <c r="T211" s="67"/>
      <c r="U211" s="67"/>
      <c r="V211" s="67"/>
      <c r="W211" s="67"/>
      <c r="X211" s="67"/>
      <c r="Y211" s="67"/>
      <c r="Z211" s="67"/>
      <c r="AA211" s="67"/>
      <c r="AB211" s="67"/>
      <c r="AC211" s="67"/>
      <c r="AD211" s="67"/>
      <c r="AE211" s="67"/>
    </row>
    <row r="212" spans="1:31" x14ac:dyDescent="0.25">
      <c r="A212" s="63">
        <f>'[2]10квФ'!A212</f>
        <v>0</v>
      </c>
      <c r="B212" s="63">
        <f>'[2]10квФ'!B212</f>
        <v>0</v>
      </c>
      <c r="C212" s="63">
        <f>'[2]10квФ'!C212</f>
        <v>0</v>
      </c>
      <c r="D212" s="64" t="str">
        <f>'[2]10квФ'!D212</f>
        <v>-</v>
      </c>
      <c r="E212" s="65">
        <f>'[2]10квФ'!E212</f>
        <v>0</v>
      </c>
      <c r="F212" s="50"/>
      <c r="G212" s="59" t="str">
        <f>'[2]10квФ'!G212</f>
        <v>-</v>
      </c>
      <c r="H212" s="66" t="str">
        <f>'[2]10квФ'!H212</f>
        <v>-</v>
      </c>
      <c r="I212" s="60" t="str">
        <f>'[2]10квФ'!I212</f>
        <v>-</v>
      </c>
      <c r="J212" s="67"/>
      <c r="K212" s="67"/>
      <c r="L212" s="67"/>
      <c r="M212" s="67"/>
      <c r="N212" s="67"/>
      <c r="O212" s="67"/>
      <c r="P212" s="67"/>
      <c r="Q212" s="67"/>
      <c r="R212" s="67"/>
      <c r="S212" s="67"/>
      <c r="T212" s="67"/>
      <c r="U212" s="67"/>
      <c r="V212" s="67"/>
      <c r="W212" s="67"/>
      <c r="X212" s="67"/>
      <c r="Y212" s="67"/>
      <c r="Z212" s="67"/>
      <c r="AA212" s="67"/>
      <c r="AB212" s="67"/>
      <c r="AC212" s="67"/>
      <c r="AD212" s="67"/>
      <c r="AE212" s="67"/>
    </row>
    <row r="213" spans="1:31" ht="78.75" x14ac:dyDescent="0.25">
      <c r="A213" s="63" t="str">
        <f>'[2]10квФ'!A213</f>
        <v>22-1286</v>
      </c>
      <c r="B213" s="63" t="str">
        <f>'[2]10квФ'!B213</f>
        <v>есть</v>
      </c>
      <c r="C213" s="63" t="str">
        <f>'[2]10квФ'!C213</f>
        <v>план</v>
      </c>
      <c r="D213" s="64" t="str">
        <f>'[2]10квФ'!D213</f>
        <v>да</v>
      </c>
      <c r="E213" s="65" t="str">
        <f>'[2]10квФ'!E213</f>
        <v>нет</v>
      </c>
      <c r="F213" s="50"/>
      <c r="G213" s="59" t="str">
        <f>'[2]10квФ'!G213</f>
        <v>1.2.1.1</v>
      </c>
      <c r="H213" s="66" t="str">
        <f>'[2]10квФ'!H213</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I213" s="60" t="str">
        <f>'[2]10квФ'!I213</f>
        <v>N_22-1286</v>
      </c>
      <c r="J213" s="52">
        <f>IF(B213="есть",'[2]10квФ'!M213,"нд")</f>
        <v>9.4104761900000007</v>
      </c>
      <c r="K213" s="52">
        <f>IF($B213="есть",[2]ист!K213,"нд")</f>
        <v>0</v>
      </c>
      <c r="L213" s="52">
        <f>IF($B213="есть",[2]ист!L213,"нд")</f>
        <v>0</v>
      </c>
      <c r="M213" s="52">
        <f>IF($B213="есть",[2]ист!M213,"нд")</f>
        <v>9.4104761900000007</v>
      </c>
      <c r="N213" s="52">
        <f>IF($B213="есть",[2]ист!O213+[2]ист!P213+[2]ист!Q213,"нд")</f>
        <v>0</v>
      </c>
      <c r="O213" s="53">
        <f>ROUND('[2]10квФ'!N213,8)</f>
        <v>0</v>
      </c>
      <c r="P213" s="53">
        <f>[2]ист!W213</f>
        <v>0</v>
      </c>
      <c r="Q213" s="53">
        <f>[2]ист!X213</f>
        <v>0</v>
      </c>
      <c r="R213" s="53">
        <f>ROUND(([2]ист!Y213+[2]ист!Z213),8)</f>
        <v>0</v>
      </c>
      <c r="S213" s="53">
        <f t="shared" ref="S213:S215" si="297">O213-R213</f>
        <v>0</v>
      </c>
      <c r="T213" s="54">
        <f t="shared" ref="T213:T215" si="298">(O213-SUM(Q213:S213))*1000000</f>
        <v>0</v>
      </c>
      <c r="U213" s="53">
        <f t="shared" ref="U213:U215" si="299">IF($J213="нд","нд",O213-J213)</f>
        <v>-9.4104761900000007</v>
      </c>
      <c r="V213" s="55">
        <f t="shared" ref="V213:V215" si="300">IF($J213=0,0,U213/J213)</f>
        <v>-1</v>
      </c>
      <c r="W213" s="53">
        <f t="shared" ref="W213:X215" si="301">IF($J213="нд","нд",0)</f>
        <v>0</v>
      </c>
      <c r="X213" s="56">
        <f t="shared" si="301"/>
        <v>0</v>
      </c>
      <c r="Y213" s="53">
        <f t="shared" ref="Y213:Y215" si="302">Q213-L213</f>
        <v>0</v>
      </c>
      <c r="Z213" s="56">
        <f t="shared" ref="Z213:Z215" si="303">IF(Y213=0,0,Y213/L213)</f>
        <v>0</v>
      </c>
      <c r="AA213" s="53">
        <f t="shared" ref="AA213:AA215" si="304">IF($J213="нд","нд",R213-M213)</f>
        <v>-9.4104761900000007</v>
      </c>
      <c r="AB213" s="55">
        <f t="shared" ref="AB213:AB215" si="305">IF(M213=0,0,AA213/M213)</f>
        <v>-1</v>
      </c>
      <c r="AC213" s="53">
        <f t="shared" ref="AC213:AC215" si="306">IF($J213="нд","нд",S213-N213)</f>
        <v>0</v>
      </c>
      <c r="AD213" s="70">
        <f t="shared" ref="AD213:AD215" si="307">IF(N213=0,0,AC213/N213)</f>
        <v>0</v>
      </c>
      <c r="AE213" s="58" t="str">
        <f>'[2]10квФ'!Z213</f>
        <v>Отклонений нет.</v>
      </c>
    </row>
    <row r="214" spans="1:31" ht="78.75" x14ac:dyDescent="0.25">
      <c r="A214" s="63" t="str">
        <f>'[2]10квФ'!A214</f>
        <v>22-1309</v>
      </c>
      <c r="B214" s="63" t="str">
        <f>'[2]10квФ'!B214</f>
        <v>есть</v>
      </c>
      <c r="C214" s="63" t="str">
        <f>'[2]10квФ'!C214</f>
        <v>план</v>
      </c>
      <c r="D214" s="64" t="str">
        <f>'[2]10квФ'!D214</f>
        <v>да</v>
      </c>
      <c r="E214" s="65" t="str">
        <f>'[2]10квФ'!E214</f>
        <v>нет</v>
      </c>
      <c r="F214" s="50"/>
      <c r="G214" s="59" t="str">
        <f>'[2]10квФ'!G214</f>
        <v>1.2.1.1</v>
      </c>
      <c r="H214" s="66" t="str">
        <f>'[2]10квФ'!H214</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I214" s="60" t="str">
        <f>'[2]10квФ'!I214</f>
        <v>N_22-1309</v>
      </c>
      <c r="J214" s="52">
        <f>IF(B214="есть",'[2]10квФ'!M214,"нд")</f>
        <v>10.90096774</v>
      </c>
      <c r="K214" s="52">
        <f>IF($B214="есть",[2]ист!K214,"нд")</f>
        <v>0</v>
      </c>
      <c r="L214" s="52">
        <f>IF($B214="есть",[2]ист!L214,"нд")</f>
        <v>0</v>
      </c>
      <c r="M214" s="52">
        <f>IF($B214="есть",[2]ист!M214,"нд")</f>
        <v>10.90096774</v>
      </c>
      <c r="N214" s="52">
        <f>IF($B214="есть",[2]ист!O214+[2]ист!P214+[2]ист!Q214,"нд")</f>
        <v>0</v>
      </c>
      <c r="O214" s="53">
        <f>ROUND('[2]10квФ'!N214,8)</f>
        <v>0</v>
      </c>
      <c r="P214" s="53">
        <f>[2]ист!W214</f>
        <v>0</v>
      </c>
      <c r="Q214" s="53">
        <f>[2]ист!X214</f>
        <v>0</v>
      </c>
      <c r="R214" s="53">
        <f>ROUND(([2]ист!Y214+[2]ист!Z214),8)</f>
        <v>0</v>
      </c>
      <c r="S214" s="53">
        <f t="shared" si="297"/>
        <v>0</v>
      </c>
      <c r="T214" s="54">
        <f t="shared" si="298"/>
        <v>0</v>
      </c>
      <c r="U214" s="53">
        <f t="shared" si="299"/>
        <v>-10.90096774</v>
      </c>
      <c r="V214" s="55">
        <f t="shared" si="300"/>
        <v>-1</v>
      </c>
      <c r="W214" s="53">
        <f t="shared" si="301"/>
        <v>0</v>
      </c>
      <c r="X214" s="56">
        <f t="shared" si="301"/>
        <v>0</v>
      </c>
      <c r="Y214" s="53">
        <f t="shared" si="302"/>
        <v>0</v>
      </c>
      <c r="Z214" s="56">
        <f t="shared" si="303"/>
        <v>0</v>
      </c>
      <c r="AA214" s="53">
        <f t="shared" si="304"/>
        <v>-10.90096774</v>
      </c>
      <c r="AB214" s="55">
        <f t="shared" si="305"/>
        <v>-1</v>
      </c>
      <c r="AC214" s="53">
        <f t="shared" si="306"/>
        <v>0</v>
      </c>
      <c r="AD214" s="70">
        <f t="shared" si="307"/>
        <v>0</v>
      </c>
      <c r="AE214" s="58" t="str">
        <f>'[2]10квФ'!Z214</f>
        <v>Отклонений нет.</v>
      </c>
    </row>
    <row r="215" spans="1:31" ht="78.75" x14ac:dyDescent="0.25">
      <c r="A215" s="63" t="str">
        <f>'[2]10квФ'!A215</f>
        <v>22-1288</v>
      </c>
      <c r="B215" s="63" t="str">
        <f>'[2]10квФ'!B215</f>
        <v>есть</v>
      </c>
      <c r="C215" s="63" t="str">
        <f>'[2]10квФ'!C215</f>
        <v>план</v>
      </c>
      <c r="D215" s="64" t="str">
        <f>'[2]10квФ'!D215</f>
        <v>да</v>
      </c>
      <c r="E215" s="65" t="str">
        <f>'[2]10квФ'!E215</f>
        <v>нет</v>
      </c>
      <c r="F215" s="50"/>
      <c r="G215" s="59" t="str">
        <f>'[2]10квФ'!G215</f>
        <v>1.2.1.1</v>
      </c>
      <c r="H215" s="66" t="str">
        <f>'[2]10квФ'!H215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I215" s="60" t="str">
        <f>'[2]10квФ'!I215</f>
        <v>N_22-1288</v>
      </c>
      <c r="J215" s="52">
        <f>IF(B215="есть",'[2]10квФ'!M215,"нд")</f>
        <v>0</v>
      </c>
      <c r="K215" s="52">
        <f>IF($B215="есть",[2]ист!K215,"нд")</f>
        <v>0</v>
      </c>
      <c r="L215" s="52">
        <f>IF($B215="есть",[2]ист!L215,"нд")</f>
        <v>0</v>
      </c>
      <c r="M215" s="52">
        <f>IF($B215="есть",[2]ист!M215,"нд")</f>
        <v>0</v>
      </c>
      <c r="N215" s="52">
        <f>IF($B215="есть",[2]ист!O215+[2]ист!P215+[2]ист!Q215,"нд")</f>
        <v>0</v>
      </c>
      <c r="O215" s="53">
        <f>ROUND('[2]10квФ'!N215,8)</f>
        <v>2.7834279799999999</v>
      </c>
      <c r="P215" s="53">
        <f>[2]ист!W215</f>
        <v>0</v>
      </c>
      <c r="Q215" s="53">
        <f>[2]ист!X215</f>
        <v>0</v>
      </c>
      <c r="R215" s="53">
        <f>ROUND(([2]ист!Y215+[2]ист!Z215),8)</f>
        <v>2.7834279799999999</v>
      </c>
      <c r="S215" s="53">
        <f t="shared" si="297"/>
        <v>0</v>
      </c>
      <c r="T215" s="54">
        <f t="shared" si="298"/>
        <v>0</v>
      </c>
      <c r="U215" s="53">
        <f t="shared" si="299"/>
        <v>2.7834279799999999</v>
      </c>
      <c r="V215" s="55">
        <f t="shared" si="300"/>
        <v>0</v>
      </c>
      <c r="W215" s="53">
        <f t="shared" si="301"/>
        <v>0</v>
      </c>
      <c r="X215" s="56">
        <f t="shared" si="301"/>
        <v>0</v>
      </c>
      <c r="Y215" s="53">
        <f t="shared" si="302"/>
        <v>0</v>
      </c>
      <c r="Z215" s="56">
        <f t="shared" si="303"/>
        <v>0</v>
      </c>
      <c r="AA215" s="53">
        <f t="shared" si="304"/>
        <v>2.7834279799999999</v>
      </c>
      <c r="AB215" s="55">
        <f t="shared" si="305"/>
        <v>0</v>
      </c>
      <c r="AC215" s="53">
        <f t="shared" si="306"/>
        <v>0</v>
      </c>
      <c r="AD215" s="70">
        <f t="shared" si="307"/>
        <v>0</v>
      </c>
      <c r="AE215" s="58" t="str">
        <f>'[2]10квФ'!Z215</f>
        <v>Отклонение от плана обусловлено оплатой кредиторской задолженности за выполненные в 2024 году работы (поздняя сдача актов выполненных работ).</v>
      </c>
    </row>
    <row r="216" spans="1:31" x14ac:dyDescent="0.25">
      <c r="A216" s="63">
        <f>'[2]10квФ'!A216</f>
        <v>0</v>
      </c>
      <c r="B216" s="63">
        <f>'[2]10квФ'!B216</f>
        <v>0</v>
      </c>
      <c r="C216" s="63">
        <f>'[2]10квФ'!C216</f>
        <v>0</v>
      </c>
      <c r="D216" s="64" t="str">
        <f>'[2]10квФ'!D216</f>
        <v>-</v>
      </c>
      <c r="E216" s="65">
        <f>'[2]10квФ'!E216</f>
        <v>0</v>
      </c>
      <c r="F216" s="50"/>
      <c r="G216" s="59" t="str">
        <f>'[2]10квФ'!G216</f>
        <v>-</v>
      </c>
      <c r="H216" s="66" t="str">
        <f>'[2]10квФ'!H216</f>
        <v>-</v>
      </c>
      <c r="I216" s="60" t="str">
        <f>'[2]10квФ'!I216</f>
        <v>-</v>
      </c>
      <c r="J216" s="67"/>
      <c r="K216" s="67"/>
      <c r="L216" s="67"/>
      <c r="M216" s="67"/>
      <c r="N216" s="67"/>
      <c r="O216" s="67"/>
      <c r="P216" s="67"/>
      <c r="Q216" s="67"/>
      <c r="R216" s="67"/>
      <c r="S216" s="67"/>
      <c r="T216" s="67"/>
      <c r="U216" s="67"/>
      <c r="V216" s="67"/>
      <c r="W216" s="67"/>
      <c r="X216" s="67"/>
      <c r="Y216" s="67"/>
      <c r="Z216" s="67"/>
      <c r="AA216" s="67"/>
      <c r="AB216" s="67"/>
      <c r="AC216" s="67"/>
      <c r="AD216" s="67"/>
      <c r="AE216" s="67"/>
    </row>
    <row r="217" spans="1:31" x14ac:dyDescent="0.25">
      <c r="A217" s="63">
        <f>'[2]10квФ'!A217</f>
        <v>0</v>
      </c>
      <c r="B217" s="63">
        <f>'[2]10квФ'!B217</f>
        <v>0</v>
      </c>
      <c r="C217" s="63">
        <f>'[2]10квФ'!C217</f>
        <v>0</v>
      </c>
      <c r="D217" s="64" t="str">
        <f>'[2]10квФ'!D217</f>
        <v>-</v>
      </c>
      <c r="E217" s="65">
        <f>'[2]10квФ'!E217</f>
        <v>0</v>
      </c>
      <c r="F217" s="50"/>
      <c r="G217" s="59" t="str">
        <f>'[2]10квФ'!G217</f>
        <v>-</v>
      </c>
      <c r="H217" s="66" t="str">
        <f>'[2]10квФ'!H217</f>
        <v>-</v>
      </c>
      <c r="I217" s="60" t="str">
        <f>'[2]10квФ'!I217</f>
        <v>-</v>
      </c>
      <c r="J217" s="67"/>
      <c r="K217" s="67"/>
      <c r="L217" s="67"/>
      <c r="M217" s="67"/>
      <c r="N217" s="67"/>
      <c r="O217" s="67"/>
      <c r="P217" s="67"/>
      <c r="Q217" s="67"/>
      <c r="R217" s="67"/>
      <c r="S217" s="67"/>
      <c r="T217" s="67"/>
      <c r="U217" s="67"/>
      <c r="V217" s="67"/>
      <c r="W217" s="67"/>
      <c r="X217" s="67"/>
      <c r="Y217" s="67"/>
      <c r="Z217" s="67"/>
      <c r="AA217" s="67"/>
      <c r="AB217" s="67"/>
      <c r="AC217" s="67"/>
      <c r="AD217" s="67"/>
      <c r="AE217" s="67"/>
    </row>
    <row r="218" spans="1:31" x14ac:dyDescent="0.25">
      <c r="A218" s="63">
        <f>'[2]10квФ'!A218</f>
        <v>0</v>
      </c>
      <c r="B218" s="63">
        <f>'[2]10квФ'!B218</f>
        <v>0</v>
      </c>
      <c r="C218" s="63">
        <f>'[2]10квФ'!C218</f>
        <v>0</v>
      </c>
      <c r="D218" s="64" t="str">
        <f>'[2]10квФ'!D218</f>
        <v>-</v>
      </c>
      <c r="E218" s="65">
        <f>'[2]10квФ'!E218</f>
        <v>0</v>
      </c>
      <c r="F218" s="50"/>
      <c r="G218" s="59" t="str">
        <f>'[2]10квФ'!G218</f>
        <v>-</v>
      </c>
      <c r="H218" s="66" t="str">
        <f>'[2]10квФ'!H218</f>
        <v>-</v>
      </c>
      <c r="I218" s="60" t="str">
        <f>'[2]10квФ'!I218</f>
        <v>-</v>
      </c>
      <c r="J218" s="67"/>
      <c r="K218" s="67"/>
      <c r="L218" s="67"/>
      <c r="M218" s="67"/>
      <c r="N218" s="67"/>
      <c r="O218" s="67"/>
      <c r="P218" s="67"/>
      <c r="Q218" s="67"/>
      <c r="R218" s="67"/>
      <c r="S218" s="67"/>
      <c r="T218" s="67"/>
      <c r="U218" s="67"/>
      <c r="V218" s="67"/>
      <c r="W218" s="67"/>
      <c r="X218" s="67"/>
      <c r="Y218" s="67"/>
      <c r="Z218" s="67"/>
      <c r="AA218" s="67"/>
      <c r="AB218" s="67"/>
      <c r="AC218" s="67"/>
      <c r="AD218" s="67"/>
      <c r="AE218" s="67"/>
    </row>
    <row r="219" spans="1:31" x14ac:dyDescent="0.25">
      <c r="A219" s="63">
        <f>'[2]10квФ'!A219</f>
        <v>0</v>
      </c>
      <c r="B219" s="63">
        <f>'[2]10квФ'!B219</f>
        <v>0</v>
      </c>
      <c r="C219" s="63">
        <f>'[2]10квФ'!C219</f>
        <v>0</v>
      </c>
      <c r="D219" s="64" t="str">
        <f>'[2]10квФ'!D219</f>
        <v>-</v>
      </c>
      <c r="E219" s="65">
        <f>'[2]10квФ'!E219</f>
        <v>0</v>
      </c>
      <c r="F219" s="50"/>
      <c r="G219" s="59" t="str">
        <f>'[2]10квФ'!G219</f>
        <v>-</v>
      </c>
      <c r="H219" s="66" t="str">
        <f>'[2]10квФ'!H219</f>
        <v>-</v>
      </c>
      <c r="I219" s="60" t="str">
        <f>'[2]10квФ'!I219</f>
        <v>-</v>
      </c>
      <c r="J219" s="39"/>
      <c r="K219" s="39"/>
      <c r="L219" s="39"/>
      <c r="M219" s="39"/>
      <c r="N219" s="39"/>
      <c r="O219" s="39"/>
      <c r="P219" s="39"/>
      <c r="Q219" s="39"/>
      <c r="R219" s="39"/>
      <c r="S219" s="39"/>
      <c r="T219" s="39"/>
      <c r="U219" s="39"/>
      <c r="V219" s="39"/>
      <c r="W219" s="39"/>
      <c r="X219" s="39"/>
      <c r="Y219" s="39"/>
      <c r="Z219" s="39"/>
      <c r="AA219" s="39"/>
      <c r="AB219" s="39"/>
      <c r="AC219" s="39"/>
      <c r="AD219" s="39"/>
      <c r="AE219" s="39"/>
    </row>
    <row r="220" spans="1:31" x14ac:dyDescent="0.25">
      <c r="A220" s="63">
        <f>'[2]10квФ'!A220</f>
        <v>0</v>
      </c>
      <c r="B220" s="63">
        <f>'[2]10квФ'!B220</f>
        <v>0</v>
      </c>
      <c r="C220" s="63">
        <f>'[2]10квФ'!C220</f>
        <v>0</v>
      </c>
      <c r="D220" s="64" t="str">
        <f>'[2]10квФ'!D220</f>
        <v>-</v>
      </c>
      <c r="E220" s="65">
        <f>'[2]10квФ'!E220</f>
        <v>0</v>
      </c>
      <c r="F220" s="50"/>
      <c r="G220" s="59" t="str">
        <f>'[2]10квФ'!G220</f>
        <v>-</v>
      </c>
      <c r="H220" s="66" t="str">
        <f>'[2]10квФ'!H220</f>
        <v>-</v>
      </c>
      <c r="I220" s="60" t="str">
        <f>'[2]10квФ'!I220</f>
        <v>-</v>
      </c>
      <c r="J220" s="67"/>
      <c r="K220" s="67"/>
      <c r="L220" s="67"/>
      <c r="M220" s="67"/>
      <c r="N220" s="67"/>
      <c r="O220" s="67"/>
      <c r="P220" s="67"/>
      <c r="Q220" s="67"/>
      <c r="R220" s="67"/>
      <c r="S220" s="67"/>
      <c r="T220" s="67"/>
      <c r="U220" s="67"/>
      <c r="V220" s="67"/>
      <c r="W220" s="67"/>
      <c r="X220" s="67"/>
      <c r="Y220" s="67"/>
      <c r="Z220" s="67"/>
      <c r="AA220" s="67"/>
      <c r="AB220" s="67"/>
      <c r="AC220" s="67"/>
      <c r="AD220" s="67"/>
      <c r="AE220" s="67"/>
    </row>
    <row r="221" spans="1:31" x14ac:dyDescent="0.25">
      <c r="A221" s="63">
        <f>'[2]10квФ'!A221</f>
        <v>0</v>
      </c>
      <c r="B221" s="63">
        <f>'[2]10квФ'!B221</f>
        <v>0</v>
      </c>
      <c r="C221" s="63">
        <f>'[2]10квФ'!C221</f>
        <v>0</v>
      </c>
      <c r="D221" s="64" t="str">
        <f>'[2]10квФ'!D221</f>
        <v>-</v>
      </c>
      <c r="E221" s="65">
        <f>'[2]10квФ'!E221</f>
        <v>0</v>
      </c>
      <c r="F221" s="50"/>
      <c r="G221" s="59" t="str">
        <f>'[2]10квФ'!G221</f>
        <v>-</v>
      </c>
      <c r="H221" s="66" t="str">
        <f>'[2]10квФ'!H221</f>
        <v>-</v>
      </c>
      <c r="I221" s="60" t="str">
        <f>'[2]10квФ'!I221</f>
        <v>-</v>
      </c>
      <c r="J221" s="67"/>
      <c r="K221" s="67"/>
      <c r="L221" s="67"/>
      <c r="M221" s="67"/>
      <c r="N221" s="67"/>
      <c r="O221" s="67"/>
      <c r="P221" s="67"/>
      <c r="Q221" s="67"/>
      <c r="R221" s="67"/>
      <c r="S221" s="67"/>
      <c r="T221" s="67"/>
      <c r="U221" s="67"/>
      <c r="V221" s="67"/>
      <c r="W221" s="67"/>
      <c r="X221" s="67"/>
      <c r="Y221" s="67"/>
      <c r="Z221" s="67"/>
      <c r="AA221" s="67"/>
      <c r="AB221" s="67"/>
      <c r="AC221" s="67"/>
      <c r="AD221" s="67"/>
      <c r="AE221" s="67"/>
    </row>
    <row r="222" spans="1:31" x14ac:dyDescent="0.25">
      <c r="A222" s="63">
        <f>'[2]10квФ'!A222</f>
        <v>0</v>
      </c>
      <c r="B222" s="63">
        <f>'[2]10квФ'!B222</f>
        <v>0</v>
      </c>
      <c r="C222" s="63">
        <f>'[2]10квФ'!C222</f>
        <v>0</v>
      </c>
      <c r="D222" s="64" t="str">
        <f>'[2]10квФ'!D222</f>
        <v>-</v>
      </c>
      <c r="E222" s="65">
        <f>'[2]10квФ'!E222</f>
        <v>0</v>
      </c>
      <c r="F222" s="50"/>
      <c r="G222" s="59" t="str">
        <f>'[2]10квФ'!G222</f>
        <v>-</v>
      </c>
      <c r="H222" s="66" t="str">
        <f>'[2]10квФ'!H222</f>
        <v>-</v>
      </c>
      <c r="I222" s="60" t="str">
        <f>'[2]10квФ'!I222</f>
        <v>-</v>
      </c>
      <c r="J222" s="67"/>
      <c r="K222" s="67"/>
      <c r="L222" s="67"/>
      <c r="M222" s="67"/>
      <c r="N222" s="67"/>
      <c r="O222" s="67"/>
      <c r="P222" s="67"/>
      <c r="Q222" s="67"/>
      <c r="R222" s="67"/>
      <c r="S222" s="67"/>
      <c r="T222" s="67"/>
      <c r="U222" s="67"/>
      <c r="V222" s="67"/>
      <c r="W222" s="67"/>
      <c r="X222" s="67"/>
      <c r="Y222" s="67"/>
      <c r="Z222" s="67"/>
      <c r="AA222" s="67"/>
      <c r="AB222" s="67"/>
      <c r="AC222" s="67"/>
      <c r="AD222" s="67"/>
      <c r="AE222" s="67"/>
    </row>
    <row r="223" spans="1:31" x14ac:dyDescent="0.25">
      <c r="A223" s="63">
        <f>'[2]10квФ'!A223</f>
        <v>0</v>
      </c>
      <c r="B223" s="63">
        <f>'[2]10квФ'!B223</f>
        <v>0</v>
      </c>
      <c r="C223" s="63">
        <f>'[2]10квФ'!C223</f>
        <v>0</v>
      </c>
      <c r="D223" s="64" t="str">
        <f>'[2]10квФ'!D223</f>
        <v>-</v>
      </c>
      <c r="E223" s="65">
        <f>'[2]10квФ'!E223</f>
        <v>0</v>
      </c>
      <c r="F223" s="50"/>
      <c r="G223" s="59" t="str">
        <f>'[2]10квФ'!G223</f>
        <v>-</v>
      </c>
      <c r="H223" s="66" t="str">
        <f>'[2]10квФ'!H223</f>
        <v>-</v>
      </c>
      <c r="I223" s="60" t="str">
        <f>'[2]10квФ'!I223</f>
        <v>-</v>
      </c>
      <c r="J223" s="39"/>
      <c r="K223" s="39"/>
      <c r="L223" s="39"/>
      <c r="M223" s="39"/>
      <c r="N223" s="39"/>
      <c r="O223" s="39"/>
      <c r="P223" s="39"/>
      <c r="Q223" s="39"/>
      <c r="R223" s="39"/>
      <c r="S223" s="39"/>
      <c r="T223" s="39"/>
      <c r="U223" s="39"/>
      <c r="V223" s="39"/>
      <c r="W223" s="39"/>
      <c r="X223" s="39"/>
      <c r="Y223" s="39"/>
      <c r="Z223" s="39"/>
      <c r="AA223" s="39"/>
      <c r="AB223" s="39"/>
      <c r="AC223" s="39"/>
      <c r="AD223" s="39"/>
      <c r="AE223" s="39"/>
    </row>
    <row r="224" spans="1:31" x14ac:dyDescent="0.25">
      <c r="A224" s="63">
        <f>'[2]10квФ'!A224</f>
        <v>0</v>
      </c>
      <c r="B224" s="63">
        <f>'[2]10квФ'!B224</f>
        <v>0</v>
      </c>
      <c r="C224" s="63">
        <f>'[2]10квФ'!C224</f>
        <v>0</v>
      </c>
      <c r="D224" s="64" t="str">
        <f>'[2]10квФ'!D224</f>
        <v>-</v>
      </c>
      <c r="E224" s="65">
        <f>'[2]10квФ'!E224</f>
        <v>0</v>
      </c>
      <c r="F224" s="50"/>
      <c r="G224" s="59" t="str">
        <f>'[2]10квФ'!G224</f>
        <v>-</v>
      </c>
      <c r="H224" s="66" t="str">
        <f>'[2]10квФ'!H224</f>
        <v>-</v>
      </c>
      <c r="I224" s="60" t="str">
        <f>'[2]10квФ'!I224</f>
        <v>-</v>
      </c>
      <c r="J224" s="39"/>
      <c r="K224" s="39"/>
      <c r="L224" s="39"/>
      <c r="M224" s="39"/>
      <c r="N224" s="39"/>
      <c r="O224" s="39"/>
      <c r="P224" s="39"/>
      <c r="Q224" s="39"/>
      <c r="R224" s="39"/>
      <c r="S224" s="39"/>
      <c r="T224" s="39"/>
      <c r="U224" s="39"/>
      <c r="V224" s="39"/>
      <c r="W224" s="39"/>
      <c r="X224" s="39"/>
      <c r="Y224" s="39"/>
      <c r="Z224" s="39"/>
      <c r="AA224" s="39"/>
      <c r="AB224" s="39"/>
      <c r="AC224" s="39"/>
      <c r="AD224" s="39"/>
      <c r="AE224" s="39"/>
    </row>
    <row r="225" spans="1:31" ht="47.25" x14ac:dyDescent="0.25">
      <c r="E225" s="50"/>
      <c r="F225" s="50"/>
      <c r="G225" s="59" t="str">
        <f>'[2]10квФ'!G225</f>
        <v>1.2.1.2</v>
      </c>
      <c r="H225" s="27" t="s">
        <v>65</v>
      </c>
      <c r="I225" s="61" t="s">
        <v>37</v>
      </c>
      <c r="J225" s="39">
        <f>SUM(J226:J238)</f>
        <v>221.7023557</v>
      </c>
      <c r="K225" s="39">
        <f t="shared" ref="K225:S225" si="308">SUM(K226:K238)</f>
        <v>0</v>
      </c>
      <c r="L225" s="39">
        <f t="shared" si="308"/>
        <v>0</v>
      </c>
      <c r="M225" s="39">
        <f t="shared" si="308"/>
        <v>221.7023557</v>
      </c>
      <c r="N225" s="39">
        <f t="shared" si="308"/>
        <v>0</v>
      </c>
      <c r="O225" s="39">
        <f t="shared" si="308"/>
        <v>34.359397350000002</v>
      </c>
      <c r="P225" s="39">
        <f t="shared" si="308"/>
        <v>0</v>
      </c>
      <c r="Q225" s="39">
        <f t="shared" si="308"/>
        <v>0</v>
      </c>
      <c r="R225" s="39">
        <f t="shared" si="308"/>
        <v>34.359397350000002</v>
      </c>
      <c r="S225" s="39">
        <f t="shared" si="308"/>
        <v>0</v>
      </c>
      <c r="T225" s="39"/>
      <c r="U225" s="62">
        <f>O225-J225</f>
        <v>-187.34295835</v>
      </c>
      <c r="V225" s="40">
        <f>IF($J225=0,0,U225/J225)</f>
        <v>-0.84502015216972282</v>
      </c>
      <c r="W225" s="39">
        <f>IF($J225="нд","нд",0)</f>
        <v>0</v>
      </c>
      <c r="X225" s="40">
        <f>IF($J225="нд","нд",0)</f>
        <v>0</v>
      </c>
      <c r="Y225" s="39">
        <f>IF($J225="нд","нд",0)</f>
        <v>0</v>
      </c>
      <c r="Z225" s="40">
        <f>IF(Y225="нд","нд",0)</f>
        <v>0</v>
      </c>
      <c r="AA225" s="62">
        <f>IF($J225="нд","нд",R225-M225)</f>
        <v>-187.34295835</v>
      </c>
      <c r="AB225" s="40">
        <f>IF(M225=0,0,AA225/M225)</f>
        <v>-0.84502015216972282</v>
      </c>
      <c r="AC225" s="39">
        <f>IF($J225="нд","нд",S225-N225)</f>
        <v>0</v>
      </c>
      <c r="AD225" s="40">
        <f>IF(N225=0,0,AC225/N225)</f>
        <v>0</v>
      </c>
      <c r="AE225" s="39" t="s">
        <v>38</v>
      </c>
    </row>
    <row r="226" spans="1:31" ht="94.5" x14ac:dyDescent="0.25">
      <c r="A226" s="63" t="str">
        <f>'[2]10квФ'!A226</f>
        <v>22-1289</v>
      </c>
      <c r="B226" s="63" t="str">
        <f>'[2]10квФ'!B226</f>
        <v>есть</v>
      </c>
      <c r="C226" s="63" t="str">
        <f>'[2]10квФ'!C226</f>
        <v>план</v>
      </c>
      <c r="D226" s="64" t="str">
        <f>'[2]10квФ'!D226</f>
        <v>да</v>
      </c>
      <c r="E226" s="65" t="str">
        <f>'[2]10квФ'!E226</f>
        <v>нет</v>
      </c>
      <c r="F226" s="50"/>
      <c r="G226" s="59" t="str">
        <f>'[2]10квФ'!G226</f>
        <v>1.2.1.2</v>
      </c>
      <c r="H226" s="66" t="str">
        <f>'[2]10квФ'!H226</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I226" s="60" t="str">
        <f>'[2]10квФ'!I226</f>
        <v>N_22-1289</v>
      </c>
      <c r="J226" s="52">
        <f>IF(B226="есть",'[2]10квФ'!M226,"нд")</f>
        <v>9.2666924500000007</v>
      </c>
      <c r="K226" s="52">
        <f>IF($B226="есть",[2]ист!K226,"нд")</f>
        <v>0</v>
      </c>
      <c r="L226" s="52">
        <f>IF($B226="есть",[2]ист!L226,"нд")</f>
        <v>0</v>
      </c>
      <c r="M226" s="52">
        <f>IF($B226="есть",[2]ист!M226,"нд")</f>
        <v>9.2666924500000007</v>
      </c>
      <c r="N226" s="52">
        <f>IF($B226="есть",[2]ист!O226+[2]ист!P226+[2]ист!Q226,"нд")</f>
        <v>0</v>
      </c>
      <c r="O226" s="53">
        <f>ROUND('[2]10квФ'!N226,8)</f>
        <v>0.20910245999999999</v>
      </c>
      <c r="P226" s="53">
        <f>[2]ист!W226</f>
        <v>0</v>
      </c>
      <c r="Q226" s="53">
        <f>[2]ист!X226</f>
        <v>0</v>
      </c>
      <c r="R226" s="53">
        <f>ROUND(([2]ист!Y226+[2]ист!Z226),8)</f>
        <v>0.20910245999999999</v>
      </c>
      <c r="S226" s="53">
        <f t="shared" ref="S226:S227" si="309">O226-R226</f>
        <v>0</v>
      </c>
      <c r="T226" s="54">
        <f t="shared" ref="T226:T229" si="310">(O226-SUM(Q226:S226))*1000000</f>
        <v>0</v>
      </c>
      <c r="U226" s="53">
        <f t="shared" ref="U226:U227" si="311">IF($J226="нд","нд",O226-J226)</f>
        <v>-9.0575899900000003</v>
      </c>
      <c r="V226" s="55">
        <f t="shared" ref="V226:V227" si="312">IF($J226=0,0,U226/J226)</f>
        <v>-0.97743504911507018</v>
      </c>
      <c r="W226" s="53">
        <f t="shared" ref="W226:X227" si="313">IF($J226="нд","нд",0)</f>
        <v>0</v>
      </c>
      <c r="X226" s="56">
        <f t="shared" si="313"/>
        <v>0</v>
      </c>
      <c r="Y226" s="53">
        <f t="shared" ref="Y226:Y227" si="314">Q226-L226</f>
        <v>0</v>
      </c>
      <c r="Z226" s="56">
        <f t="shared" ref="Z226:Z227" si="315">IF(Y226=0,0,Y226/L226)</f>
        <v>0</v>
      </c>
      <c r="AA226" s="53">
        <f t="shared" ref="AA226:AA227" si="316">IF($J226="нд","нд",R226-M226)</f>
        <v>-9.0575899900000003</v>
      </c>
      <c r="AB226" s="55">
        <f t="shared" ref="AB226:AB227" si="317">IF(M226=0,0,AA226/M226)</f>
        <v>-0.97743504911507018</v>
      </c>
      <c r="AC226" s="53">
        <f t="shared" ref="AC226:AC227" si="318">IF($J226="нд","нд",S226-N226)</f>
        <v>0</v>
      </c>
      <c r="AD226" s="70">
        <f t="shared" ref="AD226:AD227" si="319">IF(N226=0,0,AC226/N226)</f>
        <v>0</v>
      </c>
      <c r="AE226" s="58" t="str">
        <f>'[2]10квФ'!Z226</f>
        <v>Отклонение от плана обусловлено оплатой кредиторской задолженности за выполненные в 2024 году работы (поздняя сдача актов выполненных работ).</v>
      </c>
    </row>
    <row r="227" spans="1:31" ht="47.25" x14ac:dyDescent="0.25">
      <c r="A227" s="63" t="str">
        <f>'[2]10квФ'!A227</f>
        <v>22-1347</v>
      </c>
      <c r="B227" s="63" t="str">
        <f>'[2]10квФ'!B227</f>
        <v>есть</v>
      </c>
      <c r="C227" s="63" t="str">
        <f>'[2]10квФ'!C227</f>
        <v>план</v>
      </c>
      <c r="D227" s="64" t="str">
        <f>'[2]10квФ'!D227</f>
        <v>да</v>
      </c>
      <c r="E227" s="65" t="str">
        <f>'[2]10квФ'!E227</f>
        <v>нет</v>
      </c>
      <c r="F227" s="50"/>
      <c r="G227" s="59" t="str">
        <f>'[2]10квФ'!G227</f>
        <v>1.2.1.2</v>
      </c>
      <c r="H227" s="66" t="str">
        <f>'[2]10квФ'!H227</f>
        <v>Техническое перевооружение ПС 110 кВ О-10 Зеленоградск с заменой ДГК 15 кВ в количестве 2 штук</v>
      </c>
      <c r="I227" s="60" t="str">
        <f>'[2]10квФ'!I227</f>
        <v>N_22-1347</v>
      </c>
      <c r="J227" s="52">
        <f>IF(B227="есть",'[2]10квФ'!M227,"нд")</f>
        <v>30.211195199999999</v>
      </c>
      <c r="K227" s="52">
        <f>IF($B227="есть",[2]ист!K227,"нд")</f>
        <v>0</v>
      </c>
      <c r="L227" s="52">
        <f>IF($B227="есть",[2]ист!L227,"нд")</f>
        <v>0</v>
      </c>
      <c r="M227" s="52">
        <f>IF($B227="есть",[2]ист!M227,"нд")</f>
        <v>30.211195199999999</v>
      </c>
      <c r="N227" s="52">
        <f>IF($B227="есть",[2]ист!O227+[2]ист!P227+[2]ист!Q227,"нд")</f>
        <v>0</v>
      </c>
      <c r="O227" s="53">
        <f>ROUND('[2]10квФ'!N227,8)</f>
        <v>25.691589369999999</v>
      </c>
      <c r="P227" s="53">
        <f>[2]ист!W227</f>
        <v>0</v>
      </c>
      <c r="Q227" s="53">
        <f>[2]ист!X227</f>
        <v>0</v>
      </c>
      <c r="R227" s="53">
        <f>ROUND(([2]ист!Y227+[2]ист!Z227),8)</f>
        <v>25.691589369999999</v>
      </c>
      <c r="S227" s="53">
        <f t="shared" si="309"/>
        <v>0</v>
      </c>
      <c r="T227" s="54">
        <f t="shared" si="310"/>
        <v>0</v>
      </c>
      <c r="U227" s="53">
        <f t="shared" si="311"/>
        <v>-4.5196058299999997</v>
      </c>
      <c r="V227" s="55">
        <f t="shared" si="312"/>
        <v>-0.14960036503289351</v>
      </c>
      <c r="W227" s="53">
        <f t="shared" si="313"/>
        <v>0</v>
      </c>
      <c r="X227" s="56">
        <f t="shared" si="313"/>
        <v>0</v>
      </c>
      <c r="Y227" s="53">
        <f t="shared" si="314"/>
        <v>0</v>
      </c>
      <c r="Z227" s="56">
        <f t="shared" si="315"/>
        <v>0</v>
      </c>
      <c r="AA227" s="53">
        <f t="shared" si="316"/>
        <v>-4.5196058299999997</v>
      </c>
      <c r="AB227" s="57">
        <f t="shared" si="317"/>
        <v>-0.14960036503289351</v>
      </c>
      <c r="AC227" s="53">
        <f t="shared" si="318"/>
        <v>0</v>
      </c>
      <c r="AD227" s="70">
        <f t="shared" si="319"/>
        <v>0</v>
      </c>
      <c r="AE227" s="58" t="str">
        <f>'[2]10квФ'!Z227</f>
        <v>Отклонение от плана обусловлено фактом выполненных работ. Объект введен в 2024 году.</v>
      </c>
    </row>
    <row r="228" spans="1:31" x14ac:dyDescent="0.25">
      <c r="A228" s="63" t="str">
        <f>'[2]10квФ'!A228</f>
        <v>23-0772</v>
      </c>
      <c r="B228" s="63">
        <f>'[2]10квФ'!B228</f>
        <v>0</v>
      </c>
      <c r="C228" s="63" t="str">
        <f>'[2]10квФ'!C228</f>
        <v>внеплан</v>
      </c>
      <c r="D228" s="64" t="str">
        <f>'[2]10квФ'!D228</f>
        <v>-</v>
      </c>
      <c r="E228" s="65" t="str">
        <f>'[2]10квФ'!E228</f>
        <v>нет</v>
      </c>
      <c r="F228" s="50"/>
      <c r="G228" s="59" t="str">
        <f>'[2]10квФ'!G228</f>
        <v>-</v>
      </c>
      <c r="H228" s="66" t="str">
        <f>'[2]10квФ'!H228</f>
        <v>-</v>
      </c>
      <c r="I228" s="60" t="str">
        <f>'[2]10квФ'!I228</f>
        <v>-</v>
      </c>
      <c r="J228" s="52"/>
      <c r="K228" s="52"/>
      <c r="L228" s="52"/>
      <c r="M228" s="52"/>
      <c r="N228" s="52"/>
      <c r="O228" s="53"/>
      <c r="P228" s="53"/>
      <c r="Q228" s="53"/>
      <c r="R228" s="53"/>
      <c r="S228" s="53"/>
      <c r="T228" s="54"/>
      <c r="U228" s="53"/>
      <c r="V228" s="55"/>
      <c r="W228" s="53"/>
      <c r="X228" s="56"/>
      <c r="Y228" s="53"/>
      <c r="Z228" s="56"/>
      <c r="AA228" s="53"/>
      <c r="AB228" s="55"/>
      <c r="AC228" s="53"/>
      <c r="AD228" s="55"/>
      <c r="AE228" s="58"/>
    </row>
    <row r="229" spans="1:31" ht="47.25" x14ac:dyDescent="0.25">
      <c r="A229" s="63" t="str">
        <f>'[2]10квФ'!A229</f>
        <v>22-1355</v>
      </c>
      <c r="B229" s="63" t="str">
        <f>'[2]10квФ'!B229</f>
        <v>есть</v>
      </c>
      <c r="C229" s="63" t="str">
        <f>'[2]10квФ'!C229</f>
        <v>план</v>
      </c>
      <c r="D229" s="64" t="str">
        <f>'[2]10квФ'!D229</f>
        <v>да</v>
      </c>
      <c r="E229" s="65" t="str">
        <f>'[2]10квФ'!E229</f>
        <v>нет</v>
      </c>
      <c r="F229" s="50"/>
      <c r="G229" s="59" t="str">
        <f>'[2]10квФ'!G229</f>
        <v>1.2.1.2</v>
      </c>
      <c r="H229" s="66" t="str">
        <f>'[2]10квФ'!H229</f>
        <v>Техническое перевооружение молниезащиты на ПС 330 кВ О-1 Центральная с установкой молниеотвода и 6 ОПН 110 кВ</v>
      </c>
      <c r="I229" s="60" t="str">
        <f>'[2]10квФ'!I229</f>
        <v>N_22-1355</v>
      </c>
      <c r="J229" s="52">
        <f>IF(B229="есть",'[2]10квФ'!M229,"нд")</f>
        <v>2.73105391</v>
      </c>
      <c r="K229" s="52">
        <v>0</v>
      </c>
      <c r="L229" s="52">
        <f>IF($B229="есть",[2]ист!L229,"нд")</f>
        <v>0</v>
      </c>
      <c r="M229" s="52">
        <f>IF($B229="есть",[2]ист!M229,"нд")</f>
        <v>2.73105391</v>
      </c>
      <c r="N229" s="52">
        <f>IF($B229="есть",[2]ист!O229+[2]ист!P229+[2]ист!Q229,"нд")</f>
        <v>0</v>
      </c>
      <c r="O229" s="53">
        <f>ROUND('[2]10квФ'!N229,8)</f>
        <v>0</v>
      </c>
      <c r="P229" s="53">
        <f>[2]ист!W229</f>
        <v>0</v>
      </c>
      <c r="Q229" s="53">
        <f>[2]ист!X229</f>
        <v>0</v>
      </c>
      <c r="R229" s="53">
        <f>ROUND(([2]ист!Y229+[2]ист!Z229),8)</f>
        <v>0</v>
      </c>
      <c r="S229" s="53">
        <f t="shared" ref="S229:S230" si="320">O229-R229</f>
        <v>0</v>
      </c>
      <c r="T229" s="54">
        <f t="shared" si="310"/>
        <v>0</v>
      </c>
      <c r="U229" s="53">
        <f>IF($J229="нд","нд",O229-J229)</f>
        <v>-2.73105391</v>
      </c>
      <c r="V229" s="55">
        <f>IF($J229=0,0,U229/J229)</f>
        <v>-1</v>
      </c>
      <c r="W229" s="53">
        <f>IF($J229="нд","нд",0)</f>
        <v>0</v>
      </c>
      <c r="X229" s="56">
        <f>IF($J229="нд","нд",0)</f>
        <v>0</v>
      </c>
      <c r="Y229" s="53">
        <f>Q229-L229</f>
        <v>0</v>
      </c>
      <c r="Z229" s="56">
        <f>IF(Y229=0,0,Y229/L229)</f>
        <v>0</v>
      </c>
      <c r="AA229" s="53">
        <f>IF($J229="нд","нд",R229-M229)</f>
        <v>-2.73105391</v>
      </c>
      <c r="AB229" s="55">
        <f>IF(M229=0,0,AA229/M229)</f>
        <v>-1</v>
      </c>
      <c r="AC229" s="53">
        <f>IF($J229="нд","нд",S229-N229)</f>
        <v>0</v>
      </c>
      <c r="AD229" s="70">
        <f>IF(N229=0,0,AC229/N229)</f>
        <v>0</v>
      </c>
      <c r="AE229" s="58" t="str">
        <f>'[2]10квФ'!Z229</f>
        <v>Невыполнение плана обусловлено длительнм согласованием проектно-сметной документации. Проектно-сметная документация проходит негосударственную экспертизу.</v>
      </c>
    </row>
    <row r="230" spans="1:31" ht="47.25" x14ac:dyDescent="0.25">
      <c r="A230" s="63" t="str">
        <f>'[2]10квФ'!A230</f>
        <v>22-1358</v>
      </c>
      <c r="B230" s="63" t="str">
        <f>'[2]10квФ'!B230</f>
        <v>есть</v>
      </c>
      <c r="C230" s="63" t="str">
        <f>'[2]10квФ'!C230</f>
        <v>план</v>
      </c>
      <c r="D230" s="64" t="str">
        <f>'[2]10квФ'!D230</f>
        <v>да</v>
      </c>
      <c r="E230" s="65" t="str">
        <f>'[2]10квФ'!E230</f>
        <v>нет</v>
      </c>
      <c r="F230" s="50"/>
      <c r="G230" s="59" t="str">
        <f>'[2]10квФ'!G230</f>
        <v>1.2.1.2</v>
      </c>
      <c r="H230" s="66" t="str">
        <f>'[2]10квФ'!H230</f>
        <v>Техническое перевооружение строительной части ПС 110 кВ О-11 Ленинградская с заменой бетонных стоек 110 кВ</v>
      </c>
      <c r="I230" s="60" t="str">
        <f>'[2]10квФ'!I230</f>
        <v>N_22-1358</v>
      </c>
      <c r="J230" s="52">
        <f>IF(B230="есть",SUM(K230:N230),"нд")</f>
        <v>34.971098040000001</v>
      </c>
      <c r="K230" s="52">
        <f>IF($B230="есть",[2]ист!K230,"нд")</f>
        <v>0</v>
      </c>
      <c r="L230" s="52">
        <f>IF($B230="есть",[2]ист!L230,"нд")</f>
        <v>0</v>
      </c>
      <c r="M230" s="52">
        <f>IF($B230="есть",[2]ист!M230,"нд")</f>
        <v>34.971098040000001</v>
      </c>
      <c r="N230" s="52">
        <f>IF($B230="есть",[2]ист!O230+[2]ист!P230+[2]ист!Q230,"нд")</f>
        <v>0</v>
      </c>
      <c r="O230" s="53">
        <f>ROUND([2]ист!V230,8)</f>
        <v>0</v>
      </c>
      <c r="P230" s="53">
        <f>[2]ист!W230</f>
        <v>0</v>
      </c>
      <c r="Q230" s="53">
        <f>[2]ист!X230</f>
        <v>0</v>
      </c>
      <c r="R230" s="53">
        <f>ROUND(([2]ист!Y230+[2]ист!Z230),8)</f>
        <v>0</v>
      </c>
      <c r="S230" s="53">
        <f t="shared" si="320"/>
        <v>0</v>
      </c>
      <c r="T230" s="53"/>
      <c r="U230" s="53">
        <f>IF($J230="нд","нд",O230-J230)</f>
        <v>-34.971098040000001</v>
      </c>
      <c r="V230" s="55">
        <f>IF($J230=0,0,U230/J230)</f>
        <v>-1</v>
      </c>
      <c r="W230" s="53">
        <f>IF($J230="нд","нд",0)</f>
        <v>0</v>
      </c>
      <c r="X230" s="56">
        <f>IF($J230="нд","нд",0)</f>
        <v>0</v>
      </c>
      <c r="Y230" s="53">
        <f>Q230-L230</f>
        <v>0</v>
      </c>
      <c r="Z230" s="56">
        <f>IF(Y230=0,0,Y230/L230)</f>
        <v>0</v>
      </c>
      <c r="AA230" s="53">
        <f t="shared" ref="AA230" si="321">IF($J230="нд","нд",R230-M230)</f>
        <v>-34.971098040000001</v>
      </c>
      <c r="AB230" s="55">
        <f t="shared" ref="AB230" si="322">IF(M230=0,0,AA230/M230)</f>
        <v>-1</v>
      </c>
      <c r="AC230" s="53">
        <f t="shared" ref="AC230" si="323">IF($J230="нд","нд",S230-N230)</f>
        <v>0</v>
      </c>
      <c r="AD230" s="70">
        <f t="shared" ref="AD230" si="324">IF(N230=0,0,AC230/N230)</f>
        <v>0</v>
      </c>
      <c r="AE230" s="58" t="str">
        <f>'[2]10квФ'!Z230</f>
        <v>Отклонений нет.</v>
      </c>
    </row>
    <row r="231" spans="1:31" x14ac:dyDescent="0.25">
      <c r="A231" s="63" t="str">
        <f>'[2]10квФ'!A231</f>
        <v>23-0771</v>
      </c>
      <c r="B231" s="63">
        <f>'[2]10квФ'!B231</f>
        <v>0</v>
      </c>
      <c r="C231" s="63">
        <f>'[2]10квФ'!C231</f>
        <v>0</v>
      </c>
      <c r="D231" s="64" t="str">
        <f>'[2]10квФ'!D231</f>
        <v>-</v>
      </c>
      <c r="E231" s="65" t="str">
        <f>'[2]10квФ'!E231</f>
        <v>нет</v>
      </c>
      <c r="F231" s="50"/>
      <c r="G231" s="59" t="str">
        <f>'[2]10квФ'!G231</f>
        <v>-</v>
      </c>
      <c r="H231" s="66" t="str">
        <f>'[2]10квФ'!H231</f>
        <v>-</v>
      </c>
      <c r="I231" s="60" t="str">
        <f>'[2]10квФ'!I231</f>
        <v>-</v>
      </c>
      <c r="J231" s="52"/>
      <c r="K231" s="52"/>
      <c r="L231" s="52"/>
      <c r="M231" s="52"/>
      <c r="N231" s="52"/>
      <c r="O231" s="53"/>
      <c r="P231" s="53"/>
      <c r="Q231" s="53"/>
      <c r="R231" s="53"/>
      <c r="S231" s="53"/>
      <c r="T231" s="53"/>
      <c r="U231" s="53"/>
      <c r="V231" s="55"/>
      <c r="W231" s="53"/>
      <c r="X231" s="56"/>
      <c r="Y231" s="53"/>
      <c r="Z231" s="56"/>
      <c r="AA231" s="53"/>
      <c r="AB231" s="55"/>
      <c r="AC231" s="53"/>
      <c r="AD231" s="55"/>
      <c r="AE231" s="58"/>
    </row>
    <row r="232" spans="1:31" ht="47.25" x14ac:dyDescent="0.25">
      <c r="A232" s="63" t="str">
        <f>'[2]10квФ'!A232</f>
        <v>22-1348</v>
      </c>
      <c r="B232" s="63" t="str">
        <f>'[2]10квФ'!B232</f>
        <v>есть</v>
      </c>
      <c r="C232" s="63" t="str">
        <f>'[2]10квФ'!C232</f>
        <v>план</v>
      </c>
      <c r="D232" s="64" t="str">
        <f>'[2]10квФ'!D232</f>
        <v>да</v>
      </c>
      <c r="E232" s="65" t="str">
        <f>'[2]10квФ'!E232</f>
        <v>нет</v>
      </c>
      <c r="F232" s="50"/>
      <c r="G232" s="59" t="str">
        <f>'[2]10квФ'!G232</f>
        <v>1.2.1.2</v>
      </c>
      <c r="H232" s="66" t="str">
        <f>'[2]10квФ'!H232</f>
        <v>Техническое перевооружение ПС 110 кВ О-11 Ленинградская с заменой ДГК 10 кВ в количестве 4 штук</v>
      </c>
      <c r="I232" s="60" t="str">
        <f>'[2]10квФ'!I232</f>
        <v>N_22-1348</v>
      </c>
      <c r="J232" s="52">
        <f>IF(B232="есть",'[2]10квФ'!M232,"нд")</f>
        <v>33.126741129999999</v>
      </c>
      <c r="K232" s="52">
        <f>IF($B232="есть",[2]ист!K232,"нд")</f>
        <v>0</v>
      </c>
      <c r="L232" s="52">
        <f>IF($B232="есть",[2]ист!L232,"нд")</f>
        <v>0</v>
      </c>
      <c r="M232" s="52">
        <f>IF($B232="есть",[2]ист!M232,"нд")</f>
        <v>33.126741129999999</v>
      </c>
      <c r="N232" s="52">
        <f>IF($B232="есть",[2]ист!O232+[2]ист!P232+[2]ист!Q232,"нд")</f>
        <v>0</v>
      </c>
      <c r="O232" s="53">
        <f>ROUND('[2]10квФ'!N232,8)</f>
        <v>0</v>
      </c>
      <c r="P232" s="53">
        <f>[2]ист!W232</f>
        <v>0</v>
      </c>
      <c r="Q232" s="53">
        <f>[2]ист!X232</f>
        <v>0</v>
      </c>
      <c r="R232" s="53">
        <f>ROUND(([2]ист!Y232+[2]ист!Z232),8)</f>
        <v>0</v>
      </c>
      <c r="S232" s="53">
        <f t="shared" ref="S232:S237" si="325">O232-R232</f>
        <v>0</v>
      </c>
      <c r="T232" s="54">
        <f t="shared" ref="T232:T236" si="326">(O232-SUM(Q232:S232))*1000000</f>
        <v>0</v>
      </c>
      <c r="U232" s="53">
        <f t="shared" ref="U232:U236" si="327">IF($J232="нд","нд",O232-J232)</f>
        <v>-33.126741129999999</v>
      </c>
      <c r="V232" s="55">
        <f t="shared" ref="V232:V236" si="328">IF($J232=0,0,U232/J232)</f>
        <v>-1</v>
      </c>
      <c r="W232" s="53">
        <f t="shared" ref="W232:X236" si="329">IF($J232="нд","нд",0)</f>
        <v>0</v>
      </c>
      <c r="X232" s="56">
        <f t="shared" si="329"/>
        <v>0</v>
      </c>
      <c r="Y232" s="53">
        <f t="shared" ref="Y232:Y236" si="330">Q232-L232</f>
        <v>0</v>
      </c>
      <c r="Z232" s="56">
        <f t="shared" ref="Z232:Z236" si="331">IF(Y232=0,0,Y232/L232)</f>
        <v>0</v>
      </c>
      <c r="AA232" s="53">
        <f t="shared" ref="AA232:AA237" si="332">IF($J232="нд","нд",R232-M232)</f>
        <v>-33.126741129999999</v>
      </c>
      <c r="AB232" s="55">
        <f t="shared" ref="AB232:AB237" si="333">IF(M232=0,0,AA232/M232)</f>
        <v>-1</v>
      </c>
      <c r="AC232" s="53">
        <f t="shared" ref="AC232:AC237" si="334">IF($J232="нд","нд",S232-N232)</f>
        <v>0</v>
      </c>
      <c r="AD232" s="70">
        <f t="shared" ref="AD232:AD237" si="335">IF(N232=0,0,AC232/N232)</f>
        <v>0</v>
      </c>
      <c r="AE232" s="58" t="str">
        <f>'[2]10квФ'!Z232</f>
        <v>Отклонений нет.</v>
      </c>
    </row>
    <row r="233" spans="1:31" ht="78.75" x14ac:dyDescent="0.25">
      <c r="A233" s="63" t="str">
        <f>'[2]10квФ'!A233</f>
        <v>24-0136</v>
      </c>
      <c r="B233" s="63" t="str">
        <f>'[2]10квФ'!B233</f>
        <v>есть</v>
      </c>
      <c r="C233" s="63" t="str">
        <f>'[2]10квФ'!C233</f>
        <v>план</v>
      </c>
      <c r="D233" s="64" t="str">
        <f>'[2]10квФ'!D233</f>
        <v>да</v>
      </c>
      <c r="E233" s="65" t="str">
        <f>'[2]10квФ'!E233</f>
        <v>нет</v>
      </c>
      <c r="F233" s="50"/>
      <c r="G233" s="59" t="str">
        <f>'[2]10квФ'!G233</f>
        <v>1.2.1.2</v>
      </c>
      <c r="H233" s="66" t="str">
        <f>'[2]10квФ'!H233</f>
        <v>Модернизация ПС 15 кВ В-1 (инв. №514431301) с заменой 5 масляных выключателей на вакуумные, заменой 15 трансформаторов тока, заменой 3 трансформаторов напряжения и установкой системы телемеханики в п. Васильково Гурьевского МО</v>
      </c>
      <c r="I233" s="60" t="str">
        <f>'[2]10квФ'!I233</f>
        <v>O_24-0136</v>
      </c>
      <c r="J233" s="52">
        <f>IF(B233="есть",'[2]10квФ'!M233,"нд")</f>
        <v>0</v>
      </c>
      <c r="K233" s="52">
        <v>0</v>
      </c>
      <c r="L233" s="52">
        <f>IF($B233="есть",[2]ист!L233,"нд")</f>
        <v>0</v>
      </c>
      <c r="M233" s="52">
        <f>IF($B233="есть",[2]ист!M233,"нд")</f>
        <v>0</v>
      </c>
      <c r="N233" s="52">
        <f>IF($B233="есть",[2]ист!O233+[2]ист!P233+[2]ист!Q233,"нд")</f>
        <v>0</v>
      </c>
      <c r="O233" s="53">
        <f>ROUND('[2]10квФ'!N233,8)</f>
        <v>4.2534328400000003</v>
      </c>
      <c r="P233" s="53">
        <f>[2]ист!W233</f>
        <v>0</v>
      </c>
      <c r="Q233" s="53">
        <f>[2]ист!X233</f>
        <v>0</v>
      </c>
      <c r="R233" s="53">
        <f>ROUND(([2]ист!Y233+[2]ист!Z233),8)</f>
        <v>4.2534328400000003</v>
      </c>
      <c r="S233" s="53">
        <f t="shared" si="325"/>
        <v>0</v>
      </c>
      <c r="T233" s="54">
        <f t="shared" si="326"/>
        <v>0</v>
      </c>
      <c r="U233" s="53">
        <f t="shared" si="327"/>
        <v>4.2534328400000003</v>
      </c>
      <c r="V233" s="55">
        <f t="shared" si="328"/>
        <v>0</v>
      </c>
      <c r="W233" s="53">
        <f t="shared" si="329"/>
        <v>0</v>
      </c>
      <c r="X233" s="56">
        <f t="shared" si="329"/>
        <v>0</v>
      </c>
      <c r="Y233" s="53">
        <f t="shared" si="330"/>
        <v>0</v>
      </c>
      <c r="Z233" s="56">
        <f t="shared" si="331"/>
        <v>0</v>
      </c>
      <c r="AA233" s="53">
        <f t="shared" si="332"/>
        <v>4.2534328400000003</v>
      </c>
      <c r="AB233" s="55">
        <f t="shared" si="333"/>
        <v>0</v>
      </c>
      <c r="AC233" s="53">
        <f t="shared" si="334"/>
        <v>0</v>
      </c>
      <c r="AD233" s="70">
        <f t="shared" si="335"/>
        <v>0</v>
      </c>
      <c r="AE233" s="58" t="str">
        <f>'[2]10квФ'!Z233</f>
        <v>Отклонение от плановых параметров проекта произошло на основании разработанной ПСД с учетом факта выполненных работ. Увеличение срока реализации обусловлено невыполнением плана 2024 года по причине длительного срока поставки оборудования из-за логистических проблем в Калининградской области.</v>
      </c>
    </row>
    <row r="234" spans="1:31" ht="78.75" x14ac:dyDescent="0.25">
      <c r="A234" s="63" t="str">
        <f>'[2]10квФ'!A234</f>
        <v>24-0137</v>
      </c>
      <c r="B234" s="63" t="str">
        <f>'[2]10квФ'!B234</f>
        <v>есть</v>
      </c>
      <c r="C234" s="63" t="str">
        <f>'[2]10квФ'!C234</f>
        <v>план</v>
      </c>
      <c r="D234" s="64" t="str">
        <f>'[2]10квФ'!D234</f>
        <v>да</v>
      </c>
      <c r="E234" s="65" t="str">
        <f>'[2]10квФ'!E234</f>
        <v>нет</v>
      </c>
      <c r="F234" s="50"/>
      <c r="G234" s="59" t="str">
        <f>'[2]10квФ'!G234</f>
        <v>1.2.1.2</v>
      </c>
      <c r="H234" s="66" t="str">
        <f>'[2]10квФ'!H234</f>
        <v>Модернизация ПС 15 кВ В-59 (инв. №514775501) с заменой 5 масляных выключателей на вакуумные, 15 трансформаторов тока, заменой 2 трансформаторов напряжения и установкой системы телемеханики в п. Малое Васильково Гурьевского МО</v>
      </c>
      <c r="I234" s="60" t="str">
        <f>'[2]10квФ'!I234</f>
        <v>O_24-0137</v>
      </c>
      <c r="J234" s="52">
        <f>IF(B234="есть",'[2]10квФ'!M234,"нд")</f>
        <v>0</v>
      </c>
      <c r="K234" s="52">
        <v>0</v>
      </c>
      <c r="L234" s="52">
        <f>IF($B234="есть",[2]ист!L234,"нд")</f>
        <v>0</v>
      </c>
      <c r="M234" s="52">
        <f>IF($B234="есть",[2]ист!M234,"нд")</f>
        <v>0</v>
      </c>
      <c r="N234" s="52">
        <f>IF($B234="есть",[2]ист!O234+[2]ист!P234+[2]ист!Q234,"нд")</f>
        <v>0</v>
      </c>
      <c r="O234" s="53">
        <f>ROUND('[2]10квФ'!N234,8)</f>
        <v>3.89977712</v>
      </c>
      <c r="P234" s="53">
        <f>[2]ист!W234</f>
        <v>0</v>
      </c>
      <c r="Q234" s="53">
        <f>[2]ист!X234</f>
        <v>0</v>
      </c>
      <c r="R234" s="53">
        <f>ROUND(([2]ист!Y234+[2]ист!Z234),8)</f>
        <v>3.89977712</v>
      </c>
      <c r="S234" s="53">
        <f t="shared" si="325"/>
        <v>0</v>
      </c>
      <c r="T234" s="54">
        <f t="shared" si="326"/>
        <v>0</v>
      </c>
      <c r="U234" s="53">
        <f t="shared" si="327"/>
        <v>3.89977712</v>
      </c>
      <c r="V234" s="55">
        <f t="shared" si="328"/>
        <v>0</v>
      </c>
      <c r="W234" s="53">
        <f t="shared" si="329"/>
        <v>0</v>
      </c>
      <c r="X234" s="56">
        <f t="shared" si="329"/>
        <v>0</v>
      </c>
      <c r="Y234" s="53">
        <f t="shared" si="330"/>
        <v>0</v>
      </c>
      <c r="Z234" s="56">
        <f t="shared" si="331"/>
        <v>0</v>
      </c>
      <c r="AA234" s="53">
        <f t="shared" si="332"/>
        <v>3.89977712</v>
      </c>
      <c r="AB234" s="55">
        <f t="shared" si="333"/>
        <v>0</v>
      </c>
      <c r="AC234" s="53">
        <f t="shared" si="334"/>
        <v>0</v>
      </c>
      <c r="AD234" s="70">
        <f t="shared" si="335"/>
        <v>0</v>
      </c>
      <c r="AE234" s="58" t="str">
        <f>'[2]10квФ'!Z234</f>
        <v>Отклонение от плана обусловлено оплатой кредиторской задолженности за выполненные в 2024 году работы (поздняя сдача актов выполненных работ).</v>
      </c>
    </row>
    <row r="235" spans="1:31" ht="78.75" x14ac:dyDescent="0.25">
      <c r="A235" s="63" t="str">
        <f>'[2]10квФ'!A235</f>
        <v>24-0176</v>
      </c>
      <c r="B235" s="63" t="str">
        <f>'[2]10квФ'!B235</f>
        <v>есть</v>
      </c>
      <c r="C235" s="63" t="str">
        <f>'[2]10квФ'!C235</f>
        <v>план</v>
      </c>
      <c r="D235" s="64" t="str">
        <f>'[2]10квФ'!D235</f>
        <v>да</v>
      </c>
      <c r="E235" s="65" t="str">
        <f>'[2]10квФ'!E235</f>
        <v>нет</v>
      </c>
      <c r="F235" s="50"/>
      <c r="G235" s="59" t="str">
        <f>'[2]10квФ'!G235</f>
        <v>1.2.1.2</v>
      </c>
      <c r="H235" s="66" t="str">
        <f>'[2]10квФ'!H235</f>
        <v>Модернизация ПС 15 кВ В-21 (инв. №514979401) с заменой 9 трансформаторов тока, заменой 2 трансформаторов напряжения, установкой системы телемеханики и 1 делительного выключателя в г. Калининграде</v>
      </c>
      <c r="I235" s="60" t="str">
        <f>'[2]10квФ'!I235</f>
        <v>O_24-0176</v>
      </c>
      <c r="J235" s="52">
        <f>IF(B235="есть",'[2]10квФ'!M235,"нд")</f>
        <v>0</v>
      </c>
      <c r="K235" s="52">
        <v>0</v>
      </c>
      <c r="L235" s="52">
        <f>IF($B235="есть",[2]ист!L235,"нд")</f>
        <v>0</v>
      </c>
      <c r="M235" s="52">
        <f>IF($B235="есть",[2]ист!M235,"нд")</f>
        <v>0</v>
      </c>
      <c r="N235" s="52">
        <f>IF($B235="есть",[2]ист!O235+[2]ист!P235+[2]ист!Q235,"нд")</f>
        <v>0</v>
      </c>
      <c r="O235" s="53">
        <f>ROUND('[2]10квФ'!N235,8)</f>
        <v>0.30549556</v>
      </c>
      <c r="P235" s="53">
        <f>[2]ист!W235</f>
        <v>0</v>
      </c>
      <c r="Q235" s="53">
        <f>[2]ист!X235</f>
        <v>0</v>
      </c>
      <c r="R235" s="53">
        <f>ROUND(([2]ист!Y235+[2]ист!Z235),8)</f>
        <v>0.30549556</v>
      </c>
      <c r="S235" s="53">
        <f t="shared" si="325"/>
        <v>0</v>
      </c>
      <c r="T235" s="54">
        <f t="shared" si="326"/>
        <v>0</v>
      </c>
      <c r="U235" s="53">
        <f t="shared" si="327"/>
        <v>0.30549556</v>
      </c>
      <c r="V235" s="55">
        <f t="shared" si="328"/>
        <v>0</v>
      </c>
      <c r="W235" s="53">
        <f t="shared" si="329"/>
        <v>0</v>
      </c>
      <c r="X235" s="56">
        <f t="shared" si="329"/>
        <v>0</v>
      </c>
      <c r="Y235" s="53">
        <f t="shared" si="330"/>
        <v>0</v>
      </c>
      <c r="Z235" s="56">
        <f t="shared" si="331"/>
        <v>0</v>
      </c>
      <c r="AA235" s="53">
        <f t="shared" si="332"/>
        <v>0.30549556</v>
      </c>
      <c r="AB235" s="55">
        <f t="shared" si="333"/>
        <v>0</v>
      </c>
      <c r="AC235" s="53">
        <f t="shared" si="334"/>
        <v>0</v>
      </c>
      <c r="AD235" s="70">
        <f t="shared" si="335"/>
        <v>0</v>
      </c>
      <c r="AE235" s="58" t="str">
        <f>'[2]10квФ'!Z235</f>
        <v>Отклонение от плана обусловлено оплатой кредиторской задолженности за выполненные в 2024 году работы (поздняя сдача актов выполненных работ).</v>
      </c>
    </row>
    <row r="236" spans="1:31" ht="110.25" x14ac:dyDescent="0.25">
      <c r="A236" s="63" t="str">
        <f>'[2]10квФ'!A236</f>
        <v>24-0200</v>
      </c>
      <c r="B236" s="63" t="str">
        <f>'[2]10квФ'!B236</f>
        <v>есть</v>
      </c>
      <c r="C236" s="63" t="str">
        <f>'[2]10квФ'!C236</f>
        <v>план</v>
      </c>
      <c r="D236" s="64" t="str">
        <f>'[2]10квФ'!D236</f>
        <v>да</v>
      </c>
      <c r="E236" s="65" t="str">
        <f>'[2]10квФ'!E236</f>
        <v>нет</v>
      </c>
      <c r="F236" s="50"/>
      <c r="G236" s="59" t="str">
        <f>'[2]10квФ'!G236</f>
        <v>1.2.1.2</v>
      </c>
      <c r="H236" s="66" t="str">
        <f>'[2]10квФ'!H236</f>
        <v>Модернизация ТП 15/0,4 кВ 148-29 (инв. №5142304)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I236" s="60" t="str">
        <f>'[2]10квФ'!I236</f>
        <v>O_24-0200</v>
      </c>
      <c r="J236" s="52">
        <f>IF(B236="есть",'[2]10квФ'!M236,"нд")</f>
        <v>69.353769560000003</v>
      </c>
      <c r="K236" s="52">
        <v>0</v>
      </c>
      <c r="L236" s="52">
        <f>IF($B236="есть",[2]ист!L236,"нд")</f>
        <v>0</v>
      </c>
      <c r="M236" s="52">
        <f>IF($B236="есть",[2]ист!M236,"нд")</f>
        <v>69.353769560000003</v>
      </c>
      <c r="N236" s="52">
        <f>IF($B236="есть",[2]ист!O236+[2]ист!P236+[2]ист!Q236,"нд")</f>
        <v>0</v>
      </c>
      <c r="O236" s="53">
        <f>ROUND('[2]10квФ'!N236,8)</f>
        <v>0</v>
      </c>
      <c r="P236" s="53">
        <f>[2]ист!W236</f>
        <v>0</v>
      </c>
      <c r="Q236" s="53">
        <f>[2]ист!X236</f>
        <v>0</v>
      </c>
      <c r="R236" s="53">
        <f>ROUND(([2]ист!Y236+[2]ист!Z236),8)</f>
        <v>0</v>
      </c>
      <c r="S236" s="53">
        <f t="shared" si="325"/>
        <v>0</v>
      </c>
      <c r="T236" s="54">
        <f t="shared" si="326"/>
        <v>0</v>
      </c>
      <c r="U236" s="53">
        <f t="shared" si="327"/>
        <v>-69.353769560000003</v>
      </c>
      <c r="V236" s="55">
        <f t="shared" si="328"/>
        <v>-1</v>
      </c>
      <c r="W236" s="53">
        <f t="shared" si="329"/>
        <v>0</v>
      </c>
      <c r="X236" s="56">
        <f t="shared" si="329"/>
        <v>0</v>
      </c>
      <c r="Y236" s="53">
        <f t="shared" si="330"/>
        <v>0</v>
      </c>
      <c r="Z236" s="56">
        <f t="shared" si="331"/>
        <v>0</v>
      </c>
      <c r="AA236" s="53">
        <f t="shared" si="332"/>
        <v>-69.353769560000003</v>
      </c>
      <c r="AB236" s="55">
        <f t="shared" si="333"/>
        <v>-1</v>
      </c>
      <c r="AC236" s="53">
        <f t="shared" si="334"/>
        <v>0</v>
      </c>
      <c r="AD236" s="70">
        <f t="shared" si="335"/>
        <v>0</v>
      </c>
      <c r="AE236" s="58" t="str">
        <f>'[2]10квФ'!Z236</f>
        <v>Отклонение обуловлено длительным согласованием трассы ЛЭП 15 кВ с собственниками земельных участков.</v>
      </c>
    </row>
    <row r="237" spans="1:31" ht="31.5" x14ac:dyDescent="0.25">
      <c r="A237" s="63" t="str">
        <f>'[2]10квФ'!A237</f>
        <v>22-1346</v>
      </c>
      <c r="B237" s="63" t="str">
        <f>'[2]10квФ'!B237</f>
        <v>есть</v>
      </c>
      <c r="C237" s="63" t="str">
        <f>'[2]10квФ'!C237</f>
        <v>план</v>
      </c>
      <c r="D237" s="64" t="str">
        <f>'[2]10квФ'!D237</f>
        <v>да</v>
      </c>
      <c r="E237" s="65">
        <f>'[2]10квФ'!E237</f>
        <v>0</v>
      </c>
      <c r="F237" s="50"/>
      <c r="G237" s="59" t="str">
        <f>'[2]10квФ'!G237</f>
        <v>1.2.1.2</v>
      </c>
      <c r="H237" s="66" t="str">
        <f>'[2]10квФ'!H237</f>
        <v>Техническое перевооружение ПС 110 кВ О-30 Московская с заменой ДГК 10 кВ в количестве 4 штук</v>
      </c>
      <c r="I237" s="60" t="str">
        <f>'[2]10квФ'!I237</f>
        <v>N_22-1346</v>
      </c>
      <c r="J237" s="52">
        <f>IF(B237="есть",'[2]10квФ'!M237,"нд")</f>
        <v>42.041805410000002</v>
      </c>
      <c r="K237" s="52">
        <f>IF($B237="есть",[2]ист!K237,"нд")</f>
        <v>0</v>
      </c>
      <c r="L237" s="52">
        <f>IF($B237="есть",[2]ист!L237,"нд")</f>
        <v>0</v>
      </c>
      <c r="M237" s="52">
        <f>IF($B237="есть",[2]ист!M237,"нд")</f>
        <v>42.041805410000002</v>
      </c>
      <c r="N237" s="52">
        <f>IF($B237="есть",[2]ист!O237+[2]ист!P237+[2]ист!Q237,"нд")</f>
        <v>0</v>
      </c>
      <c r="O237" s="53">
        <f>ROUND('[2]10квФ'!N237,8)</f>
        <v>0</v>
      </c>
      <c r="P237" s="53">
        <f>[2]ист!W237</f>
        <v>0</v>
      </c>
      <c r="Q237" s="53">
        <f>[2]ист!X237</f>
        <v>0</v>
      </c>
      <c r="R237" s="53">
        <f>ROUND(([2]ист!Y237+[2]ист!Z237),8)</f>
        <v>0</v>
      </c>
      <c r="S237" s="53">
        <f t="shared" si="325"/>
        <v>0</v>
      </c>
      <c r="T237" s="53"/>
      <c r="U237" s="53">
        <f>IF($J237="нд","нд",O237-J237)</f>
        <v>-42.041805410000002</v>
      </c>
      <c r="V237" s="55">
        <f>IF($J237=0,0,U237/J237)</f>
        <v>-1</v>
      </c>
      <c r="W237" s="53">
        <f>IF($J237="нд","нд",0)</f>
        <v>0</v>
      </c>
      <c r="X237" s="56">
        <f>IF($J237="нд","нд",0)</f>
        <v>0</v>
      </c>
      <c r="Y237" s="53">
        <f>Q237-L237</f>
        <v>0</v>
      </c>
      <c r="Z237" s="56">
        <f>IF(Y237=0,0,Y237/L237)</f>
        <v>0</v>
      </c>
      <c r="AA237" s="53">
        <f t="shared" si="332"/>
        <v>-42.041805410000002</v>
      </c>
      <c r="AB237" s="55">
        <f t="shared" si="333"/>
        <v>-1</v>
      </c>
      <c r="AC237" s="53">
        <f t="shared" si="334"/>
        <v>0</v>
      </c>
      <c r="AD237" s="70">
        <f t="shared" si="335"/>
        <v>0</v>
      </c>
      <c r="AE237" s="58" t="str">
        <f>'[2]10квФ'!Z237</f>
        <v>Отклонений нет.</v>
      </c>
    </row>
    <row r="238" spans="1:31" x14ac:dyDescent="0.25">
      <c r="A238" s="63">
        <f>'[2]10квФ'!A238</f>
        <v>0</v>
      </c>
      <c r="B238" s="63">
        <f>'[2]10квФ'!B238</f>
        <v>0</v>
      </c>
      <c r="C238" s="63">
        <f>'[2]10квФ'!C238</f>
        <v>0</v>
      </c>
      <c r="D238" s="64">
        <f>'[2]10квФ'!D238</f>
        <v>0</v>
      </c>
      <c r="E238" s="65">
        <f>'[2]10квФ'!E238</f>
        <v>0</v>
      </c>
      <c r="F238" s="50"/>
      <c r="G238" s="59" t="str">
        <f>'[2]10квФ'!G238</f>
        <v>-</v>
      </c>
      <c r="H238" s="66" t="str">
        <f>'[2]10квФ'!H238</f>
        <v>-</v>
      </c>
      <c r="I238" s="60" t="str">
        <f>'[2]10квФ'!I238</f>
        <v>-</v>
      </c>
      <c r="J238" s="52"/>
      <c r="K238" s="52"/>
      <c r="L238" s="52"/>
      <c r="M238" s="52"/>
      <c r="N238" s="52"/>
      <c r="O238" s="53"/>
      <c r="P238" s="53"/>
      <c r="Q238" s="53"/>
      <c r="R238" s="53"/>
      <c r="S238" s="53"/>
      <c r="T238" s="53"/>
      <c r="U238" s="53"/>
      <c r="V238" s="55"/>
      <c r="W238" s="53"/>
      <c r="X238" s="56"/>
      <c r="Y238" s="53"/>
      <c r="Z238" s="56"/>
      <c r="AA238" s="53"/>
      <c r="AB238" s="55"/>
      <c r="AC238" s="53"/>
      <c r="AD238" s="55"/>
      <c r="AE238" s="58"/>
    </row>
    <row r="239" spans="1:31" ht="47.25" x14ac:dyDescent="0.25">
      <c r="E239" s="50"/>
      <c r="F239" s="50"/>
      <c r="G239" s="48" t="str">
        <f>'[2]10квФ'!G239</f>
        <v>1.2.2</v>
      </c>
      <c r="H239" s="48" t="s">
        <v>66</v>
      </c>
      <c r="I239" s="61" t="s">
        <v>37</v>
      </c>
      <c r="J239" s="39">
        <f t="shared" ref="J239:U239" si="336">SUM(J240,J372)</f>
        <v>206.5800065</v>
      </c>
      <c r="K239" s="39">
        <f t="shared" si="336"/>
        <v>0</v>
      </c>
      <c r="L239" s="39">
        <f t="shared" si="336"/>
        <v>0</v>
      </c>
      <c r="M239" s="39">
        <f t="shared" si="336"/>
        <v>206.5800065</v>
      </c>
      <c r="N239" s="39">
        <f t="shared" si="336"/>
        <v>0</v>
      </c>
      <c r="O239" s="39">
        <f t="shared" si="336"/>
        <v>50.929049669999998</v>
      </c>
      <c r="P239" s="39">
        <f t="shared" si="336"/>
        <v>0</v>
      </c>
      <c r="Q239" s="39">
        <f t="shared" si="336"/>
        <v>0</v>
      </c>
      <c r="R239" s="39">
        <f t="shared" si="336"/>
        <v>24.331451039999997</v>
      </c>
      <c r="S239" s="39">
        <f t="shared" si="336"/>
        <v>26.597598629999997</v>
      </c>
      <c r="T239" s="39"/>
      <c r="U239" s="39">
        <f t="shared" si="336"/>
        <v>-155.65095683000001</v>
      </c>
      <c r="V239" s="40">
        <f>IF($J239=0,0,U239/J239)</f>
        <v>-0.75346573691776908</v>
      </c>
      <c r="W239" s="39">
        <f t="shared" ref="W239:Y240" si="337">IF($J239="нд","нд",0)</f>
        <v>0</v>
      </c>
      <c r="X239" s="40">
        <f t="shared" si="337"/>
        <v>0</v>
      </c>
      <c r="Y239" s="39">
        <f t="shared" si="337"/>
        <v>0</v>
      </c>
      <c r="Z239" s="40">
        <f>IF(Y239="нд","нд",0)</f>
        <v>0</v>
      </c>
      <c r="AA239" s="39">
        <f>IF($J239="нд","нд",R239-M239)</f>
        <v>-182.24855546000001</v>
      </c>
      <c r="AB239" s="55">
        <f>IF(M239=0,0,AA239/M239)</f>
        <v>-0.88221778354915492</v>
      </c>
      <c r="AC239" s="39">
        <f>IF($J239="нд","нд",S239-N239)</f>
        <v>26.597598629999997</v>
      </c>
      <c r="AD239" s="40">
        <f>IF(N239=0,0,AC239/N239)</f>
        <v>0</v>
      </c>
      <c r="AE239" s="39" t="s">
        <v>38</v>
      </c>
    </row>
    <row r="240" spans="1:31" ht="31.5" x14ac:dyDescent="0.25">
      <c r="E240" s="50"/>
      <c r="F240" s="50"/>
      <c r="G240" s="59" t="str">
        <f>'[2]10квФ'!G240</f>
        <v>1.2.2.1</v>
      </c>
      <c r="H240" s="27" t="s">
        <v>67</v>
      </c>
      <c r="I240" s="61" t="s">
        <v>37</v>
      </c>
      <c r="J240" s="39">
        <f t="shared" ref="J240:S240" si="338">SUM(J241:J371)</f>
        <v>206.43749563</v>
      </c>
      <c r="K240" s="39">
        <f t="shared" si="338"/>
        <v>0</v>
      </c>
      <c r="L240" s="39">
        <f t="shared" si="338"/>
        <v>0</v>
      </c>
      <c r="M240" s="39">
        <f t="shared" si="338"/>
        <v>206.43749563</v>
      </c>
      <c r="N240" s="39">
        <f t="shared" si="338"/>
        <v>0</v>
      </c>
      <c r="O240" s="39">
        <f t="shared" si="338"/>
        <v>30.229049669999998</v>
      </c>
      <c r="P240" s="39">
        <f t="shared" si="338"/>
        <v>0</v>
      </c>
      <c r="Q240" s="39">
        <f t="shared" si="338"/>
        <v>0</v>
      </c>
      <c r="R240" s="39">
        <f t="shared" si="338"/>
        <v>3.63145104</v>
      </c>
      <c r="S240" s="39">
        <f t="shared" si="338"/>
        <v>26.597598629999997</v>
      </c>
      <c r="T240" s="39"/>
      <c r="U240" s="62">
        <f>O240-J240</f>
        <v>-176.20844596000001</v>
      </c>
      <c r="V240" s="40">
        <f>IF($J240=0,0,U240/J240)</f>
        <v>-0.85356802756326877</v>
      </c>
      <c r="W240" s="39">
        <f t="shared" si="337"/>
        <v>0</v>
      </c>
      <c r="X240" s="40">
        <f t="shared" si="337"/>
        <v>0</v>
      </c>
      <c r="Y240" s="39">
        <f t="shared" si="337"/>
        <v>0</v>
      </c>
      <c r="Z240" s="40">
        <f>IF(Y240="нд","нд",0)</f>
        <v>0</v>
      </c>
      <c r="AA240" s="62">
        <f>IF($J240="нд","нд",R240-M240)</f>
        <v>-202.80604459</v>
      </c>
      <c r="AB240" s="55">
        <f>IF(M240=0,0,AA240/M240)</f>
        <v>-0.98240895613988322</v>
      </c>
      <c r="AC240" s="39">
        <f>IF($J240="нд","нд",S240-N240)</f>
        <v>26.597598629999997</v>
      </c>
      <c r="AD240" s="40">
        <f>IF(N240=0,0,AC240/N240)</f>
        <v>0</v>
      </c>
      <c r="AE240" s="39" t="s">
        <v>38</v>
      </c>
    </row>
    <row r="241" spans="1:31" ht="63" x14ac:dyDescent="0.25">
      <c r="A241" s="63" t="str">
        <f>'[2]10квФ'!A241</f>
        <v>17-1426</v>
      </c>
      <c r="B241" s="63" t="str">
        <f>'[2]10квФ'!B241</f>
        <v>есть</v>
      </c>
      <c r="C241" s="63" t="str">
        <f>'[2]10квФ'!C241</f>
        <v>план</v>
      </c>
      <c r="D241" s="64" t="str">
        <f>'[2]10квФ'!D241</f>
        <v>да</v>
      </c>
      <c r="E241" s="65" t="str">
        <f>'[2]10квФ'!E241</f>
        <v>нет</v>
      </c>
      <c r="F241" s="50"/>
      <c r="G241" s="59" t="str">
        <f>'[2]10квФ'!G241</f>
        <v>1.2.2.1</v>
      </c>
      <c r="H241" s="66" t="str">
        <f>'[2]10квФ'!H241</f>
        <v>Реконструкция ВЛ 110 кВ О-19 Полесск - О-3 Знаменск с отпайкой на ПС О-33 Красноборская (Л-122/155) протяженностью 36,78 км с установкой выключателя на ПС 110 кВ О-3 Знаменск</v>
      </c>
      <c r="I241" s="60" t="str">
        <f>'[2]10квФ'!I241</f>
        <v>H_17-1426</v>
      </c>
      <c r="J241" s="52">
        <f>IF(B241="есть",'[2]10квФ'!M241,"нд")</f>
        <v>2.4098380599999998</v>
      </c>
      <c r="K241" s="52">
        <f>IF($B241="есть",[2]ист!K241,"нд")</f>
        <v>0</v>
      </c>
      <c r="L241" s="52">
        <f>IF($B241="есть",[2]ист!L241,"нд")</f>
        <v>0</v>
      </c>
      <c r="M241" s="52">
        <f>IF($B241="есть",[2]ист!M241,"нд")</f>
        <v>2.4098380599999998</v>
      </c>
      <c r="N241" s="52">
        <f>IF($B241="есть",[2]ист!O241+[2]ист!P241+[2]ист!Q241,"нд")</f>
        <v>0</v>
      </c>
      <c r="O241" s="53">
        <f>ROUND('[2]10квФ'!N241,8)</f>
        <v>0</v>
      </c>
      <c r="P241" s="53">
        <f>[2]ист!W241</f>
        <v>0</v>
      </c>
      <c r="Q241" s="53">
        <f>[2]ист!X241</f>
        <v>0</v>
      </c>
      <c r="R241" s="53">
        <f>ROUND(([2]ист!Y241+[2]ист!Z241),8)</f>
        <v>0</v>
      </c>
      <c r="S241" s="53">
        <f>O241-R241</f>
        <v>0</v>
      </c>
      <c r="T241" s="53"/>
      <c r="U241" s="53">
        <f>IF($J241="нд","нд",O241-J241)</f>
        <v>-2.4098380599999998</v>
      </c>
      <c r="V241" s="55">
        <f>IF($J241=0,0,U241/J241)</f>
        <v>-1</v>
      </c>
      <c r="W241" s="53">
        <f>IF($J241="нд","нд",0)</f>
        <v>0</v>
      </c>
      <c r="X241" s="56">
        <f>IF($J241="нд","нд",0)</f>
        <v>0</v>
      </c>
      <c r="Y241" s="53">
        <f>Q241-L241</f>
        <v>0</v>
      </c>
      <c r="Z241" s="56">
        <f>IF(Y241=0,0,Y241/L241)</f>
        <v>0</v>
      </c>
      <c r="AA241" s="53">
        <f t="shared" ref="AA241" si="339">IF($J241="нд","нд",R241-M241)</f>
        <v>-2.4098380599999998</v>
      </c>
      <c r="AB241" s="55">
        <f t="shared" ref="AB241" si="340">IF(M241=0,0,AA241/M241)</f>
        <v>-1</v>
      </c>
      <c r="AC241" s="53">
        <f t="shared" ref="AC241" si="341">IF($J241="нд","нд",S241-N241)</f>
        <v>0</v>
      </c>
      <c r="AD241" s="70">
        <f t="shared" ref="AD241" si="342">IF(N241=0,0,AC241/N241)</f>
        <v>0</v>
      </c>
      <c r="AE241" s="58" t="str">
        <f>'[2]10квФ'!Z241</f>
        <v>Отклонений нет.</v>
      </c>
    </row>
    <row r="242" spans="1:31" x14ac:dyDescent="0.25">
      <c r="A242" s="63">
        <f>'[2]10квФ'!A242</f>
        <v>0</v>
      </c>
      <c r="B242" s="63">
        <f>'[2]10квФ'!B242</f>
        <v>0</v>
      </c>
      <c r="C242" s="63">
        <f>'[2]10квФ'!C242</f>
        <v>0</v>
      </c>
      <c r="D242" s="64" t="str">
        <f>'[2]10квФ'!D242</f>
        <v>-</v>
      </c>
      <c r="E242" s="65">
        <f>'[2]10квФ'!E242</f>
        <v>0</v>
      </c>
      <c r="F242" s="50"/>
      <c r="G242" s="59" t="str">
        <f>'[2]10квФ'!G242</f>
        <v>-</v>
      </c>
      <c r="H242" s="66" t="str">
        <f>'[2]10квФ'!H242</f>
        <v>-</v>
      </c>
      <c r="I242" s="60" t="str">
        <f>'[2]10квФ'!I242</f>
        <v>-</v>
      </c>
      <c r="J242" s="52"/>
      <c r="K242" s="52"/>
      <c r="L242" s="52"/>
      <c r="M242" s="52"/>
      <c r="N242" s="52"/>
      <c r="O242" s="53"/>
      <c r="P242" s="53"/>
      <c r="Q242" s="53"/>
      <c r="R242" s="53"/>
      <c r="S242" s="53"/>
      <c r="T242" s="53"/>
      <c r="U242" s="53"/>
      <c r="V242" s="55"/>
      <c r="W242" s="53"/>
      <c r="X242" s="56"/>
      <c r="Y242" s="53"/>
      <c r="Z242" s="56"/>
      <c r="AA242" s="53"/>
      <c r="AB242" s="55"/>
      <c r="AC242" s="53"/>
      <c r="AD242" s="55"/>
      <c r="AE242" s="58"/>
    </row>
    <row r="243" spans="1:31" x14ac:dyDescent="0.25">
      <c r="A243" s="63">
        <f>'[2]10квФ'!A243</f>
        <v>0</v>
      </c>
      <c r="B243" s="63">
        <f>'[2]10квФ'!B243</f>
        <v>0</v>
      </c>
      <c r="C243" s="63">
        <f>'[2]10квФ'!C243</f>
        <v>0</v>
      </c>
      <c r="D243" s="64" t="str">
        <f>'[2]10квФ'!D243</f>
        <v>-</v>
      </c>
      <c r="E243" s="65">
        <f>'[2]10квФ'!E243</f>
        <v>0</v>
      </c>
      <c r="F243" s="50"/>
      <c r="G243" s="59" t="str">
        <f>'[2]10квФ'!G243</f>
        <v>-</v>
      </c>
      <c r="H243" s="66" t="str">
        <f>'[2]10квФ'!H243</f>
        <v>-</v>
      </c>
      <c r="I243" s="60" t="str">
        <f>'[2]10квФ'!I243</f>
        <v>-</v>
      </c>
      <c r="J243" s="52"/>
      <c r="K243" s="52"/>
      <c r="L243" s="52"/>
      <c r="M243" s="52"/>
      <c r="N243" s="52"/>
      <c r="O243" s="53"/>
      <c r="P243" s="53"/>
      <c r="Q243" s="53"/>
      <c r="R243" s="53"/>
      <c r="S243" s="53"/>
      <c r="T243" s="54"/>
      <c r="U243" s="53"/>
      <c r="V243" s="55"/>
      <c r="W243" s="53"/>
      <c r="X243" s="56"/>
      <c r="Y243" s="53"/>
      <c r="Z243" s="56"/>
      <c r="AA243" s="53"/>
      <c r="AB243" s="55"/>
      <c r="AC243" s="53"/>
      <c r="AD243" s="55"/>
      <c r="AE243" s="58"/>
    </row>
    <row r="244" spans="1:31" x14ac:dyDescent="0.25">
      <c r="A244" s="63">
        <f>'[2]10квФ'!A244</f>
        <v>0</v>
      </c>
      <c r="B244" s="63">
        <f>'[2]10квФ'!B244</f>
        <v>0</v>
      </c>
      <c r="C244" s="63">
        <f>'[2]10квФ'!C244</f>
        <v>0</v>
      </c>
      <c r="D244" s="64" t="str">
        <f>'[2]10квФ'!D244</f>
        <v>-</v>
      </c>
      <c r="E244" s="65">
        <f>'[2]10квФ'!E244</f>
        <v>0</v>
      </c>
      <c r="F244" s="50"/>
      <c r="G244" s="59" t="str">
        <f>'[2]10квФ'!G244</f>
        <v>-</v>
      </c>
      <c r="H244" s="66" t="str">
        <f>'[2]10квФ'!H244</f>
        <v>-</v>
      </c>
      <c r="I244" s="60" t="str">
        <f>'[2]10квФ'!I244</f>
        <v>-</v>
      </c>
      <c r="J244" s="52"/>
      <c r="K244" s="52"/>
      <c r="L244" s="52"/>
      <c r="M244" s="52"/>
      <c r="N244" s="52"/>
      <c r="O244" s="53"/>
      <c r="P244" s="53"/>
      <c r="Q244" s="53"/>
      <c r="R244" s="53"/>
      <c r="S244" s="53"/>
      <c r="T244" s="53"/>
      <c r="U244" s="53"/>
      <c r="V244" s="55"/>
      <c r="W244" s="53"/>
      <c r="X244" s="56"/>
      <c r="Y244" s="53"/>
      <c r="Z244" s="56"/>
      <c r="AA244" s="53"/>
      <c r="AB244" s="55"/>
      <c r="AC244" s="53"/>
      <c r="AD244" s="55"/>
      <c r="AE244" s="58"/>
    </row>
    <row r="245" spans="1:31" ht="94.5" x14ac:dyDescent="0.25">
      <c r="A245" s="63" t="str">
        <f>'[2]10квФ'!A245</f>
        <v>22-1278</v>
      </c>
      <c r="B245" s="63" t="str">
        <f>'[2]10квФ'!B245</f>
        <v>есть</v>
      </c>
      <c r="C245" s="63" t="str">
        <f>'[2]10квФ'!C245</f>
        <v>план</v>
      </c>
      <c r="D245" s="64" t="str">
        <f>'[2]10квФ'!D245</f>
        <v>да</v>
      </c>
      <c r="E245" s="65" t="str">
        <f>'[2]10квФ'!E245</f>
        <v>нет</v>
      </c>
      <c r="F245" s="50"/>
      <c r="G245" s="59" t="str">
        <f>'[2]10квФ'!G245</f>
        <v>1.2.2.1</v>
      </c>
      <c r="H245" s="66" t="str">
        <f>'[2]10квФ'!H245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I245" s="60" t="str">
        <f>'[2]10квФ'!I245</f>
        <v>N_22-1278</v>
      </c>
      <c r="J245" s="52">
        <f>IF(B245="есть",'[2]10квФ'!M245,"нд")</f>
        <v>14.32861877</v>
      </c>
      <c r="K245" s="52">
        <f>IF($B245="есть",[2]ист!K245,"нд")</f>
        <v>0</v>
      </c>
      <c r="L245" s="52">
        <f>IF($B245="есть",[2]ист!L245,"нд")</f>
        <v>0</v>
      </c>
      <c r="M245" s="52">
        <f>IF($B245="есть",[2]ист!M245,"нд")</f>
        <v>14.32861877</v>
      </c>
      <c r="N245" s="52">
        <f>IF($B245="есть",[2]ист!O245+[2]ист!P245+[2]ист!Q245,"нд")</f>
        <v>0</v>
      </c>
      <c r="O245" s="53">
        <f>ROUND('[2]10квФ'!N245,8)</f>
        <v>0</v>
      </c>
      <c r="P245" s="53">
        <f>[2]ист!W245</f>
        <v>0</v>
      </c>
      <c r="Q245" s="53">
        <f>[2]ист!X245</f>
        <v>0</v>
      </c>
      <c r="R245" s="53">
        <f>ROUND(([2]ист!Y245+[2]ист!Z245),8)</f>
        <v>0</v>
      </c>
      <c r="S245" s="53">
        <f t="shared" ref="S245:S251" si="343">O245-R245</f>
        <v>0</v>
      </c>
      <c r="T245" s="54">
        <f>(O245-SUM(Q245:S245))*1000000</f>
        <v>0</v>
      </c>
      <c r="U245" s="53">
        <f>IF($J245="нд","нд",O245-J245)</f>
        <v>-14.32861877</v>
      </c>
      <c r="V245" s="55">
        <f>IF($J245=0,0,U245/J245)</f>
        <v>-1</v>
      </c>
      <c r="W245" s="53">
        <f>IF($J245="нд","нд",0)</f>
        <v>0</v>
      </c>
      <c r="X245" s="56">
        <f>IF($J245="нд","нд",0)</f>
        <v>0</v>
      </c>
      <c r="Y245" s="53">
        <f>Q245-L245</f>
        <v>0</v>
      </c>
      <c r="Z245" s="56">
        <f>IF(Y245=0,0,Y245/L245)</f>
        <v>0</v>
      </c>
      <c r="AA245" s="53">
        <f>IF($J245="нд","нд",R245-M245)</f>
        <v>-14.32861877</v>
      </c>
      <c r="AB245" s="55">
        <f>IF(M245=0,0,AA245/M245)</f>
        <v>-1</v>
      </c>
      <c r="AC245" s="53">
        <f>IF($J245="нд","нд",S245-N245)</f>
        <v>0</v>
      </c>
      <c r="AD245" s="70">
        <f>IF(N245=0,0,AC245/N245)</f>
        <v>0</v>
      </c>
      <c r="AE245" s="58" t="str">
        <f>'[2]10квФ'!Z245</f>
        <v>Отклонений нет.</v>
      </c>
    </row>
    <row r="246" spans="1:31" ht="31.5" x14ac:dyDescent="0.25">
      <c r="A246" s="63" t="str">
        <f>'[2]10квФ'!A246</f>
        <v>22-1265</v>
      </c>
      <c r="B246" s="63" t="str">
        <f>'[2]10квФ'!B246</f>
        <v>есть</v>
      </c>
      <c r="C246" s="63" t="str">
        <f>'[2]10квФ'!C246</f>
        <v>план</v>
      </c>
      <c r="D246" s="64" t="str">
        <f>'[2]10квФ'!D246</f>
        <v>да</v>
      </c>
      <c r="E246" s="65" t="str">
        <f>'[2]10квФ'!E246</f>
        <v>нет</v>
      </c>
      <c r="F246" s="50"/>
      <c r="G246" s="59" t="str">
        <f>'[2]10квФ'!G246</f>
        <v>1.2.2.1</v>
      </c>
      <c r="H246" s="66" t="str">
        <f>'[2]10квФ'!H246</f>
        <v>Реконструкция ВЛ 15 кВ ВЛ 15-47 протяженностью 1,907 км</v>
      </c>
      <c r="I246" s="60" t="str">
        <f>'[2]10квФ'!I246</f>
        <v>N_22-1265</v>
      </c>
      <c r="J246" s="52">
        <f>IF(B246="есть",SUM(K246:N246),"нд")</f>
        <v>0.24343351999999999</v>
      </c>
      <c r="K246" s="52">
        <f>IF($B246="есть",[2]ист!K246,"нд")</f>
        <v>0</v>
      </c>
      <c r="L246" s="52">
        <f>IF($B246="есть",[2]ист!L246,"нд")</f>
        <v>0</v>
      </c>
      <c r="M246" s="52">
        <f>IF($B246="есть",[2]ист!M246,"нд")</f>
        <v>0.24343351999999999</v>
      </c>
      <c r="N246" s="52">
        <f>IF($B246="есть",[2]ист!O246+[2]ист!P246+[2]ист!Q246,"нд")</f>
        <v>0</v>
      </c>
      <c r="O246" s="53">
        <f>ROUND([2]ист!V246,8)</f>
        <v>0</v>
      </c>
      <c r="P246" s="53">
        <f>[2]ист!W246</f>
        <v>0</v>
      </c>
      <c r="Q246" s="53">
        <f>[2]ист!X246</f>
        <v>0</v>
      </c>
      <c r="R246" s="53">
        <f>ROUND(([2]ист!Y246+[2]ист!Z246),8)</f>
        <v>0</v>
      </c>
      <c r="S246" s="53">
        <f t="shared" si="343"/>
        <v>0</v>
      </c>
      <c r="T246" s="53"/>
      <c r="U246" s="53">
        <f>IF($J246="нд","нд",O246-J246)</f>
        <v>-0.24343351999999999</v>
      </c>
      <c r="V246" s="55">
        <f>IF($J246=0,0,U246/J246)</f>
        <v>-1</v>
      </c>
      <c r="W246" s="53">
        <f>IF($J246="нд","нд",0)</f>
        <v>0</v>
      </c>
      <c r="X246" s="56">
        <f>IF($J246="нд","нд",0)</f>
        <v>0</v>
      </c>
      <c r="Y246" s="53">
        <f>Q246-L246</f>
        <v>0</v>
      </c>
      <c r="Z246" s="56">
        <f>IF(Y246=0,0,Y246/L246)</f>
        <v>0</v>
      </c>
      <c r="AA246" s="53">
        <f t="shared" ref="AA246:AA264" si="344">IF($J246="нд","нд",R246-M246)</f>
        <v>-0.24343351999999999</v>
      </c>
      <c r="AB246" s="55">
        <f t="shared" ref="AB246:AB264" si="345">IF(M246=0,0,AA246/M246)</f>
        <v>-1</v>
      </c>
      <c r="AC246" s="53">
        <f t="shared" ref="AC246:AC264" si="346">IF($J246="нд","нд",S246-N246)</f>
        <v>0</v>
      </c>
      <c r="AD246" s="70">
        <f t="shared" ref="AD246:AD264" si="347">IF(N246=0,0,AC246/N246)</f>
        <v>0</v>
      </c>
      <c r="AE246" s="58" t="str">
        <f>'[2]10квФ'!Z246</f>
        <v>Отклонений нет.</v>
      </c>
    </row>
    <row r="247" spans="1:31" ht="126" x14ac:dyDescent="0.25">
      <c r="A247" s="63" t="str">
        <f>'[2]10квФ'!A247</f>
        <v>22-1277</v>
      </c>
      <c r="B247" s="63" t="str">
        <f>'[2]10квФ'!B247</f>
        <v>есть</v>
      </c>
      <c r="C247" s="63" t="str">
        <f>'[2]10квФ'!C247</f>
        <v>план</v>
      </c>
      <c r="D247" s="64" t="str">
        <f>'[2]10квФ'!D247</f>
        <v>да</v>
      </c>
      <c r="E247" s="65" t="str">
        <f>'[2]10квФ'!E247</f>
        <v>нет</v>
      </c>
      <c r="F247" s="50"/>
      <c r="G247" s="59" t="str">
        <f>'[2]10квФ'!G247</f>
        <v>1.2.2.1</v>
      </c>
      <c r="H247" s="66" t="str">
        <f>'[2]10квФ'!H247</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I247" s="60" t="str">
        <f>'[2]10квФ'!I247</f>
        <v>N_22-1277</v>
      </c>
      <c r="J247" s="52">
        <f>IF(B247="есть",'[2]10квФ'!M247,"нд")</f>
        <v>5.7113701199999998</v>
      </c>
      <c r="K247" s="52">
        <f>IF($B247="есть",[2]ист!K247,"нд")</f>
        <v>0</v>
      </c>
      <c r="L247" s="52">
        <f>IF($B247="есть",[2]ист!L247,"нд")</f>
        <v>0</v>
      </c>
      <c r="M247" s="52">
        <f>IF($B247="есть",[2]ист!M247,"нд")</f>
        <v>5.7113701199999998</v>
      </c>
      <c r="N247" s="52">
        <f>IF($B247="есть",[2]ист!O247+[2]ист!P247+[2]ист!Q247,"нд")</f>
        <v>0</v>
      </c>
      <c r="O247" s="53">
        <f>ROUND('[2]10квФ'!N247,8)</f>
        <v>0</v>
      </c>
      <c r="P247" s="53">
        <f>[2]ист!W247</f>
        <v>0</v>
      </c>
      <c r="Q247" s="53">
        <f>[2]ист!X247</f>
        <v>0</v>
      </c>
      <c r="R247" s="53">
        <f>ROUND(([2]ист!Y247+[2]ист!Z247),8)</f>
        <v>0</v>
      </c>
      <c r="S247" s="53">
        <f t="shared" si="343"/>
        <v>0</v>
      </c>
      <c r="T247" s="54">
        <f t="shared" ref="T247:T255" si="348">(O247-SUM(Q247:S247))*1000000</f>
        <v>0</v>
      </c>
      <c r="U247" s="53">
        <f t="shared" ref="U247:U255" si="349">IF($J247="нд","нд",O247-J247)</f>
        <v>-5.7113701199999998</v>
      </c>
      <c r="V247" s="55">
        <f t="shared" ref="V247:V255" si="350">IF($J247=0,0,U247/J247)</f>
        <v>-1</v>
      </c>
      <c r="W247" s="53">
        <f t="shared" ref="W247:X255" si="351">IF($J247="нд","нд",0)</f>
        <v>0</v>
      </c>
      <c r="X247" s="56">
        <f t="shared" si="351"/>
        <v>0</v>
      </c>
      <c r="Y247" s="53">
        <f t="shared" ref="Y247:Y255" si="352">Q247-L247</f>
        <v>0</v>
      </c>
      <c r="Z247" s="56">
        <f t="shared" ref="Z247:Z255" si="353">IF(Y247=0,0,Y247/L247)</f>
        <v>0</v>
      </c>
      <c r="AA247" s="53">
        <f t="shared" si="344"/>
        <v>-5.7113701199999998</v>
      </c>
      <c r="AB247" s="55">
        <f t="shared" si="345"/>
        <v>-1</v>
      </c>
      <c r="AC247" s="53">
        <f t="shared" si="346"/>
        <v>0</v>
      </c>
      <c r="AD247" s="70">
        <f t="shared" si="347"/>
        <v>0</v>
      </c>
      <c r="AE247" s="58" t="str">
        <f>'[2]10квФ'!Z247</f>
        <v>Отклонений нет.</v>
      </c>
    </row>
    <row r="248" spans="1:31" ht="47.25" x14ac:dyDescent="0.25">
      <c r="A248" s="63" t="str">
        <f>'[2]10квФ'!A248</f>
        <v>22-1279</v>
      </c>
      <c r="B248" s="63" t="str">
        <f>'[2]10квФ'!B248</f>
        <v>есть</v>
      </c>
      <c r="C248" s="63" t="str">
        <f>'[2]10квФ'!C248</f>
        <v>план</v>
      </c>
      <c r="D248" s="64" t="str">
        <f>'[2]10квФ'!D248</f>
        <v>да</v>
      </c>
      <c r="E248" s="65" t="str">
        <f>'[2]10квФ'!E248</f>
        <v>нет</v>
      </c>
      <c r="F248" s="50"/>
      <c r="G248" s="59" t="str">
        <f>'[2]10квФ'!G248</f>
        <v>1.2.2.1</v>
      </c>
      <c r="H248" s="66" t="str">
        <f>'[2]10квФ'!H248</f>
        <v>Реконструкция ВЛ 0,4 кВ Л-1, Л-2 от ТП 263-01 (инв. № 511516204) протяженностью 1,43 км в п. Осокино Багратионовского района</v>
      </c>
      <c r="I248" s="60" t="str">
        <f>'[2]10квФ'!I248</f>
        <v>N_22-1279</v>
      </c>
      <c r="J248" s="52">
        <f>IF(B248="есть",'[2]10квФ'!M248,"нд")</f>
        <v>7.2017158999999999</v>
      </c>
      <c r="K248" s="52">
        <f>IF($B248="есть",[2]ист!K248,"нд")</f>
        <v>0</v>
      </c>
      <c r="L248" s="52">
        <f>IF($B248="есть",[2]ист!L248,"нд")</f>
        <v>0</v>
      </c>
      <c r="M248" s="52">
        <f>IF($B248="есть",[2]ист!M248,"нд")</f>
        <v>7.2017158999999999</v>
      </c>
      <c r="N248" s="52">
        <f>IF($B248="есть",[2]ист!O248+[2]ист!P248+[2]ист!Q248,"нд")</f>
        <v>0</v>
      </c>
      <c r="O248" s="53">
        <f>ROUND('[2]10квФ'!N248,8)</f>
        <v>0</v>
      </c>
      <c r="P248" s="53">
        <f>[2]ист!W248</f>
        <v>0</v>
      </c>
      <c r="Q248" s="53">
        <f>[2]ист!X248</f>
        <v>0</v>
      </c>
      <c r="R248" s="53">
        <f>ROUND(([2]ист!Y248+[2]ист!Z248),8)</f>
        <v>0</v>
      </c>
      <c r="S248" s="53">
        <f t="shared" si="343"/>
        <v>0</v>
      </c>
      <c r="T248" s="54">
        <f t="shared" si="348"/>
        <v>0</v>
      </c>
      <c r="U248" s="53">
        <f t="shared" si="349"/>
        <v>-7.2017158999999999</v>
      </c>
      <c r="V248" s="55">
        <f t="shared" si="350"/>
        <v>-1</v>
      </c>
      <c r="W248" s="53">
        <f t="shared" si="351"/>
        <v>0</v>
      </c>
      <c r="X248" s="56">
        <f t="shared" si="351"/>
        <v>0</v>
      </c>
      <c r="Y248" s="53">
        <f t="shared" si="352"/>
        <v>0</v>
      </c>
      <c r="Z248" s="56">
        <f t="shared" si="353"/>
        <v>0</v>
      </c>
      <c r="AA248" s="53">
        <f t="shared" si="344"/>
        <v>-7.2017158999999999</v>
      </c>
      <c r="AB248" s="55">
        <f t="shared" si="345"/>
        <v>-1</v>
      </c>
      <c r="AC248" s="53">
        <f t="shared" si="346"/>
        <v>0</v>
      </c>
      <c r="AD248" s="70">
        <f t="shared" si="347"/>
        <v>0</v>
      </c>
      <c r="AE248" s="58" t="str">
        <f>'[2]10квФ'!Z248</f>
        <v>Отклонений нет.</v>
      </c>
    </row>
    <row r="249" spans="1:31" ht="78.75" x14ac:dyDescent="0.25">
      <c r="A249" s="63" t="str">
        <f>'[2]10квФ'!A249</f>
        <v>22-1336</v>
      </c>
      <c r="B249" s="63" t="str">
        <f>'[2]10квФ'!B249</f>
        <v>есть</v>
      </c>
      <c r="C249" s="63" t="str">
        <f>'[2]10квФ'!C249</f>
        <v>план</v>
      </c>
      <c r="D249" s="64" t="str">
        <f>'[2]10квФ'!D249</f>
        <v>да</v>
      </c>
      <c r="E249" s="65" t="str">
        <f>'[2]10квФ'!E249</f>
        <v>нет</v>
      </c>
      <c r="F249" s="50"/>
      <c r="G249" s="59" t="str">
        <f>'[2]10квФ'!G249</f>
        <v>1.2.2.1</v>
      </c>
      <c r="H249" s="66" t="str">
        <f>'[2]10квФ'!H249</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I249" s="60" t="str">
        <f>'[2]10квФ'!I249</f>
        <v>N_22-1336</v>
      </c>
      <c r="J249" s="52">
        <f>IF(B249="есть",'[2]10квФ'!M249,"нд")</f>
        <v>1.33094668</v>
      </c>
      <c r="K249" s="52">
        <v>0</v>
      </c>
      <c r="L249" s="52">
        <f>IF($B249="есть",[2]ист!L249,"нд")</f>
        <v>0</v>
      </c>
      <c r="M249" s="52">
        <f>IF($B249="есть",[2]ист!M249,"нд")</f>
        <v>1.33094668</v>
      </c>
      <c r="N249" s="52">
        <f>IF($B249="есть",[2]ист!O249+[2]ист!P249+[2]ист!Q249,"нд")</f>
        <v>0</v>
      </c>
      <c r="O249" s="53">
        <f>ROUND('[2]10квФ'!N249,8)</f>
        <v>0</v>
      </c>
      <c r="P249" s="53">
        <f>[2]ист!W249</f>
        <v>0</v>
      </c>
      <c r="Q249" s="53">
        <f>[2]ист!X249</f>
        <v>0</v>
      </c>
      <c r="R249" s="53">
        <f>ROUND(([2]ист!Y249+[2]ист!Z249),8)</f>
        <v>0</v>
      </c>
      <c r="S249" s="53">
        <f t="shared" si="343"/>
        <v>0</v>
      </c>
      <c r="T249" s="54">
        <f t="shared" si="348"/>
        <v>0</v>
      </c>
      <c r="U249" s="53">
        <f t="shared" si="349"/>
        <v>-1.33094668</v>
      </c>
      <c r="V249" s="55">
        <f t="shared" si="350"/>
        <v>-1</v>
      </c>
      <c r="W249" s="53">
        <f t="shared" si="351"/>
        <v>0</v>
      </c>
      <c r="X249" s="56">
        <f t="shared" si="351"/>
        <v>0</v>
      </c>
      <c r="Y249" s="53">
        <f t="shared" si="352"/>
        <v>0</v>
      </c>
      <c r="Z249" s="56">
        <f t="shared" si="353"/>
        <v>0</v>
      </c>
      <c r="AA249" s="53">
        <f t="shared" si="344"/>
        <v>-1.33094668</v>
      </c>
      <c r="AB249" s="55">
        <f t="shared" si="345"/>
        <v>-1</v>
      </c>
      <c r="AC249" s="53">
        <f t="shared" si="346"/>
        <v>0</v>
      </c>
      <c r="AD249" s="70">
        <f t="shared" si="347"/>
        <v>0</v>
      </c>
      <c r="AE249" s="58" t="str">
        <f>'[2]10квФ'!Z249</f>
        <v>Отклонений нет.</v>
      </c>
    </row>
    <row r="250" spans="1:31" ht="204.75" x14ac:dyDescent="0.25">
      <c r="A250" s="63" t="str">
        <f>'[2]10квФ'!A250</f>
        <v>22-1280</v>
      </c>
      <c r="B250" s="63" t="str">
        <f>'[2]10квФ'!B250</f>
        <v>есть</v>
      </c>
      <c r="C250" s="63" t="str">
        <f>'[2]10квФ'!C250</f>
        <v>план</v>
      </c>
      <c r="D250" s="64" t="str">
        <f>'[2]10квФ'!D250</f>
        <v>да</v>
      </c>
      <c r="E250" s="65" t="str">
        <f>'[2]10квФ'!E250</f>
        <v>нет</v>
      </c>
      <c r="F250" s="50"/>
      <c r="G250" s="59" t="str">
        <f>'[2]10квФ'!G250</f>
        <v>1.2.2.1</v>
      </c>
      <c r="H250" s="66" t="str">
        <f>'[2]10квФ'!H250</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I250" s="60" t="str">
        <f>'[2]10квФ'!I250</f>
        <v>N_22-1280</v>
      </c>
      <c r="J250" s="52">
        <f>IF(B250="есть",'[2]10квФ'!M250,"нд")</f>
        <v>16.57875834</v>
      </c>
      <c r="K250" s="52">
        <f>IF($B250="есть",[2]ист!K250,"нд")</f>
        <v>0</v>
      </c>
      <c r="L250" s="52">
        <f>IF($B250="есть",[2]ист!L250,"нд")</f>
        <v>0</v>
      </c>
      <c r="M250" s="52">
        <f>IF($B250="есть",[2]ист!M250,"нд")</f>
        <v>16.57875834</v>
      </c>
      <c r="N250" s="52">
        <f>IF($B250="есть",[2]ист!O250+[2]ист!P250+[2]ист!Q250,"нд")</f>
        <v>0</v>
      </c>
      <c r="O250" s="53">
        <f>ROUND('[2]10квФ'!N250,8)</f>
        <v>0</v>
      </c>
      <c r="P250" s="53">
        <f>[2]ист!W250</f>
        <v>0</v>
      </c>
      <c r="Q250" s="53">
        <f>[2]ист!X250</f>
        <v>0</v>
      </c>
      <c r="R250" s="53">
        <f>ROUND(([2]ист!Y250+[2]ист!Z250),8)</f>
        <v>0</v>
      </c>
      <c r="S250" s="53">
        <f t="shared" si="343"/>
        <v>0</v>
      </c>
      <c r="T250" s="54">
        <f t="shared" si="348"/>
        <v>0</v>
      </c>
      <c r="U250" s="53">
        <f t="shared" si="349"/>
        <v>-16.57875834</v>
      </c>
      <c r="V250" s="55">
        <f t="shared" si="350"/>
        <v>-1</v>
      </c>
      <c r="W250" s="53">
        <f t="shared" si="351"/>
        <v>0</v>
      </c>
      <c r="X250" s="56">
        <f t="shared" si="351"/>
        <v>0</v>
      </c>
      <c r="Y250" s="53">
        <f t="shared" si="352"/>
        <v>0</v>
      </c>
      <c r="Z250" s="56">
        <f t="shared" si="353"/>
        <v>0</v>
      </c>
      <c r="AA250" s="53">
        <f t="shared" si="344"/>
        <v>-16.57875834</v>
      </c>
      <c r="AB250" s="55">
        <f t="shared" si="345"/>
        <v>-1</v>
      </c>
      <c r="AC250" s="53">
        <f t="shared" si="346"/>
        <v>0</v>
      </c>
      <c r="AD250" s="70">
        <f t="shared" si="347"/>
        <v>0</v>
      </c>
      <c r="AE250" s="58" t="str">
        <f>'[2]10квФ'!Z250</f>
        <v>Отклонений нет.</v>
      </c>
    </row>
    <row r="251" spans="1:31" ht="78.75" x14ac:dyDescent="0.25">
      <c r="A251" s="63" t="str">
        <f>'[2]10квФ'!A251</f>
        <v>22-1284</v>
      </c>
      <c r="B251" s="63" t="str">
        <f>'[2]10квФ'!B251</f>
        <v>есть</v>
      </c>
      <c r="C251" s="63" t="str">
        <f>'[2]10квФ'!C251</f>
        <v>план</v>
      </c>
      <c r="D251" s="64" t="str">
        <f>'[2]10квФ'!D251</f>
        <v>да</v>
      </c>
      <c r="E251" s="65" t="str">
        <f>'[2]10квФ'!E251</f>
        <v>нет</v>
      </c>
      <c r="F251" s="50"/>
      <c r="G251" s="59" t="str">
        <f>'[2]10квФ'!G251</f>
        <v>1.2.2.1</v>
      </c>
      <c r="H251" s="66" t="str">
        <f>'[2]10квФ'!H251</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I251" s="60" t="str">
        <f>'[2]10квФ'!I251</f>
        <v>N_22-1284</v>
      </c>
      <c r="J251" s="52">
        <f>IF(B251="есть",'[2]10квФ'!M251,"нд")</f>
        <v>11.316405489999999</v>
      </c>
      <c r="K251" s="52">
        <f>IF($B251="есть",[2]ист!K251,"нд")</f>
        <v>0</v>
      </c>
      <c r="L251" s="52">
        <f>IF($B251="есть",[2]ист!L251,"нд")</f>
        <v>0</v>
      </c>
      <c r="M251" s="52">
        <f>IF($B251="есть",[2]ист!M251,"нд")</f>
        <v>11.316405489999999</v>
      </c>
      <c r="N251" s="52">
        <f>IF($B251="есть",[2]ист!O251+[2]ист!P251+[2]ист!Q251,"нд")</f>
        <v>0</v>
      </c>
      <c r="O251" s="53">
        <f>ROUND('[2]10квФ'!N251,8)</f>
        <v>0</v>
      </c>
      <c r="P251" s="53">
        <f>[2]ист!W251</f>
        <v>0</v>
      </c>
      <c r="Q251" s="53">
        <f>[2]ист!X251</f>
        <v>0</v>
      </c>
      <c r="R251" s="53">
        <f>ROUND(([2]ист!Y251+[2]ист!Z251),8)</f>
        <v>0</v>
      </c>
      <c r="S251" s="53">
        <f t="shared" si="343"/>
        <v>0</v>
      </c>
      <c r="T251" s="54">
        <f t="shared" si="348"/>
        <v>0</v>
      </c>
      <c r="U251" s="53">
        <f t="shared" si="349"/>
        <v>-11.316405489999999</v>
      </c>
      <c r="V251" s="55">
        <f t="shared" si="350"/>
        <v>-1</v>
      </c>
      <c r="W251" s="53">
        <f t="shared" si="351"/>
        <v>0</v>
      </c>
      <c r="X251" s="56">
        <f t="shared" si="351"/>
        <v>0</v>
      </c>
      <c r="Y251" s="53">
        <f t="shared" si="352"/>
        <v>0</v>
      </c>
      <c r="Z251" s="56">
        <f t="shared" si="353"/>
        <v>0</v>
      </c>
      <c r="AA251" s="53">
        <f t="shared" si="344"/>
        <v>-11.316405489999999</v>
      </c>
      <c r="AB251" s="55">
        <f t="shared" si="345"/>
        <v>-1</v>
      </c>
      <c r="AC251" s="53">
        <f t="shared" si="346"/>
        <v>0</v>
      </c>
      <c r="AD251" s="70">
        <f t="shared" si="347"/>
        <v>0</v>
      </c>
      <c r="AE251" s="58" t="str">
        <f>'[2]10квФ'!Z251</f>
        <v>Отклонений нет.</v>
      </c>
    </row>
    <row r="252" spans="1:31" x14ac:dyDescent="0.25">
      <c r="A252" s="63" t="str">
        <f>'[2]10квФ'!A252</f>
        <v>16-0451</v>
      </c>
      <c r="B252" s="63" t="str">
        <f>'[2]10квФ'!B252</f>
        <v>есть</v>
      </c>
      <c r="C252" s="63" t="str">
        <f>'[2]10квФ'!C252</f>
        <v>план 2024</v>
      </c>
      <c r="D252" s="64" t="str">
        <f>'[2]10квФ'!D252</f>
        <v>-</v>
      </c>
      <c r="E252" s="65" t="str">
        <f>'[2]10квФ'!E252</f>
        <v>нет</v>
      </c>
      <c r="F252" s="50"/>
      <c r="G252" s="59" t="str">
        <f>'[2]10квФ'!G252</f>
        <v>-</v>
      </c>
      <c r="H252" s="66" t="str">
        <f>'[2]10квФ'!H252</f>
        <v>-</v>
      </c>
      <c r="I252" s="60" t="str">
        <f>'[2]10квФ'!I252</f>
        <v>-</v>
      </c>
      <c r="J252" s="52"/>
      <c r="K252" s="52"/>
      <c r="L252" s="52"/>
      <c r="M252" s="52"/>
      <c r="N252" s="52"/>
      <c r="O252" s="53"/>
      <c r="P252" s="53"/>
      <c r="Q252" s="53"/>
      <c r="R252" s="53"/>
      <c r="S252" s="53"/>
      <c r="T252" s="54"/>
      <c r="U252" s="53"/>
      <c r="V252" s="55"/>
      <c r="W252" s="53"/>
      <c r="X252" s="56"/>
      <c r="Y252" s="53"/>
      <c r="Z252" s="56"/>
      <c r="AA252" s="53"/>
      <c r="AB252" s="55"/>
      <c r="AC252" s="53"/>
      <c r="AD252" s="55"/>
      <c r="AE252" s="58"/>
    </row>
    <row r="253" spans="1:31" ht="78.75" x14ac:dyDescent="0.25">
      <c r="A253" s="63" t="str">
        <f>'[2]10квФ'!A253</f>
        <v>22-1285</v>
      </c>
      <c r="B253" s="63" t="str">
        <f>'[2]10квФ'!B253</f>
        <v>есть</v>
      </c>
      <c r="C253" s="63" t="str">
        <f>'[2]10квФ'!C253</f>
        <v>план</v>
      </c>
      <c r="D253" s="64" t="str">
        <f>'[2]10квФ'!D253</f>
        <v>да</v>
      </c>
      <c r="E253" s="65" t="str">
        <f>'[2]10квФ'!E253</f>
        <v>нет</v>
      </c>
      <c r="F253" s="50"/>
      <c r="G253" s="59" t="str">
        <f>'[2]10квФ'!G253</f>
        <v>1.2.2.1</v>
      </c>
      <c r="H253" s="66" t="str">
        <f>'[2]10квФ'!H253</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I253" s="60" t="str">
        <f>'[2]10квФ'!I253</f>
        <v>N_22-1285</v>
      </c>
      <c r="J253" s="52">
        <f>IF(B253="есть",'[2]10квФ'!M253,"нд")</f>
        <v>9.3621276400000006</v>
      </c>
      <c r="K253" s="52">
        <f>IF($B253="есть",[2]ист!K253,"нд")</f>
        <v>0</v>
      </c>
      <c r="L253" s="52">
        <f>IF($B253="есть",[2]ист!L253,"нд")</f>
        <v>0</v>
      </c>
      <c r="M253" s="52">
        <f>IF($B253="есть",[2]ист!M253,"нд")</f>
        <v>9.3621276400000006</v>
      </c>
      <c r="N253" s="52">
        <f>IF($B253="есть",[2]ист!O253+[2]ист!P253+[2]ист!Q253,"нд")</f>
        <v>0</v>
      </c>
      <c r="O253" s="53">
        <f>ROUND('[2]10квФ'!N253,8)</f>
        <v>0</v>
      </c>
      <c r="P253" s="53">
        <f>[2]ист!W253</f>
        <v>0</v>
      </c>
      <c r="Q253" s="53">
        <f>[2]ист!X253</f>
        <v>0</v>
      </c>
      <c r="R253" s="53">
        <f>ROUND(([2]ист!Y253+[2]ист!Z253),8)</f>
        <v>0</v>
      </c>
      <c r="S253" s="53">
        <f t="shared" ref="S253:S264" si="354">O253-R253</f>
        <v>0</v>
      </c>
      <c r="T253" s="54">
        <f t="shared" si="348"/>
        <v>0</v>
      </c>
      <c r="U253" s="53">
        <f t="shared" si="349"/>
        <v>-9.3621276400000006</v>
      </c>
      <c r="V253" s="55">
        <f t="shared" si="350"/>
        <v>-1</v>
      </c>
      <c r="W253" s="53">
        <f t="shared" si="351"/>
        <v>0</v>
      </c>
      <c r="X253" s="56">
        <f t="shared" si="351"/>
        <v>0</v>
      </c>
      <c r="Y253" s="53">
        <f t="shared" si="352"/>
        <v>0</v>
      </c>
      <c r="Z253" s="56">
        <f t="shared" si="353"/>
        <v>0</v>
      </c>
      <c r="AA253" s="53">
        <f t="shared" si="344"/>
        <v>-9.3621276400000006</v>
      </c>
      <c r="AB253" s="55">
        <f t="shared" si="345"/>
        <v>-1</v>
      </c>
      <c r="AC253" s="53">
        <f t="shared" si="346"/>
        <v>0</v>
      </c>
      <c r="AD253" s="70">
        <f t="shared" si="347"/>
        <v>0</v>
      </c>
      <c r="AE253" s="58" t="str">
        <f>'[2]10квФ'!Z253</f>
        <v>Отклонений нет.</v>
      </c>
    </row>
    <row r="254" spans="1:31" ht="63" x14ac:dyDescent="0.25">
      <c r="A254" s="63" t="str">
        <f>'[2]10квФ'!A254</f>
        <v>19-1217</v>
      </c>
      <c r="B254" s="63" t="str">
        <f>'[2]10квФ'!B254</f>
        <v>есть</v>
      </c>
      <c r="C254" s="63" t="str">
        <f>'[2]10квФ'!C254</f>
        <v>план</v>
      </c>
      <c r="D254" s="64" t="str">
        <f>'[2]10квФ'!D254</f>
        <v>да</v>
      </c>
      <c r="E254" s="65" t="str">
        <f>'[2]10квФ'!E254</f>
        <v>нет</v>
      </c>
      <c r="F254" s="50"/>
      <c r="G254" s="59" t="str">
        <f>'[2]10квФ'!G254</f>
        <v>1.2.2.1</v>
      </c>
      <c r="H254" s="66" t="str">
        <f>'[2]10квФ'!H254</f>
        <v>Реконструкция ВЛ 0,4 кВ Л-2 от ТП 263-06 протяженностью 995 м, ВЛ 0,4 кВ Л-1 от ТП 263-07 протяженностью 494 м в п. Ильюшино Багратионовского района</v>
      </c>
      <c r="I254" s="60" t="str">
        <f>'[2]10квФ'!I254</f>
        <v>N_19-1217</v>
      </c>
      <c r="J254" s="52">
        <f>IF(B254="есть",'[2]10квФ'!M254,"нд")</f>
        <v>7.0090807599999998</v>
      </c>
      <c r="K254" s="52">
        <f>IF($B254="есть",[2]ист!K254,"нд")</f>
        <v>0</v>
      </c>
      <c r="L254" s="52">
        <f>IF($B254="есть",[2]ист!L254,"нд")</f>
        <v>0</v>
      </c>
      <c r="M254" s="52">
        <f>IF($B254="есть",[2]ист!M254,"нд")</f>
        <v>7.0090807599999998</v>
      </c>
      <c r="N254" s="52">
        <f>IF($B254="есть",[2]ист!O254+[2]ист!P254+[2]ист!Q254,"нд")</f>
        <v>0</v>
      </c>
      <c r="O254" s="53">
        <f>ROUND('[2]10квФ'!N254,8)</f>
        <v>0.12382733</v>
      </c>
      <c r="P254" s="53">
        <f>[2]ист!W254</f>
        <v>0</v>
      </c>
      <c r="Q254" s="53">
        <f>[2]ист!X254</f>
        <v>0</v>
      </c>
      <c r="R254" s="53">
        <f>ROUND(([2]ист!Y254+[2]ист!Z254),8)</f>
        <v>0.12382733</v>
      </c>
      <c r="S254" s="53">
        <f t="shared" si="354"/>
        <v>0</v>
      </c>
      <c r="T254" s="54">
        <f t="shared" si="348"/>
        <v>0</v>
      </c>
      <c r="U254" s="53">
        <f t="shared" si="349"/>
        <v>-6.8852534299999997</v>
      </c>
      <c r="V254" s="55">
        <f t="shared" si="350"/>
        <v>-0.98233329958092819</v>
      </c>
      <c r="W254" s="53">
        <f t="shared" si="351"/>
        <v>0</v>
      </c>
      <c r="X254" s="56">
        <f t="shared" si="351"/>
        <v>0</v>
      </c>
      <c r="Y254" s="53">
        <f t="shared" si="352"/>
        <v>0</v>
      </c>
      <c r="Z254" s="56">
        <f t="shared" si="353"/>
        <v>0</v>
      </c>
      <c r="AA254" s="53">
        <f t="shared" si="344"/>
        <v>-6.8852534299999997</v>
      </c>
      <c r="AB254" s="55">
        <f t="shared" si="345"/>
        <v>-0.98233329958092819</v>
      </c>
      <c r="AC254" s="53">
        <f t="shared" si="346"/>
        <v>0</v>
      </c>
      <c r="AD254" s="70">
        <f t="shared" si="347"/>
        <v>0</v>
      </c>
      <c r="AE254" s="58" t="str">
        <f>'[2]10квФ'!Z254</f>
        <v>Отклонение от плана обусловлено оплатой кредиторской задолженности за выполненные в 2024 году работы (поздняя сдача актов выполненных работ).</v>
      </c>
    </row>
    <row r="255" spans="1:31" ht="78.75" x14ac:dyDescent="0.25">
      <c r="A255" s="63" t="str">
        <f>'[2]10квФ'!A255</f>
        <v>16-0403</v>
      </c>
      <c r="B255" s="63" t="str">
        <f>'[2]10квФ'!B255</f>
        <v>есть</v>
      </c>
      <c r="C255" s="63" t="str">
        <f>'[2]10квФ'!C255</f>
        <v>план</v>
      </c>
      <c r="D255" s="64" t="str">
        <f>'[2]10квФ'!D255</f>
        <v>да</v>
      </c>
      <c r="E255" s="65" t="str">
        <f>'[2]10квФ'!E255</f>
        <v>нет</v>
      </c>
      <c r="F255" s="50"/>
      <c r="G255" s="59" t="str">
        <f>'[2]10квФ'!G255</f>
        <v>1.2.2.1</v>
      </c>
      <c r="H255" s="66" t="str">
        <f>'[2]10квФ'!H255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I255" s="60" t="str">
        <f>'[2]10квФ'!I255</f>
        <v>H_16-0403</v>
      </c>
      <c r="J255" s="52">
        <f>IF(B255="есть",'[2]10квФ'!M255,"нд")</f>
        <v>0</v>
      </c>
      <c r="K255" s="52">
        <v>0</v>
      </c>
      <c r="L255" s="52">
        <f>IF($B255="есть",[2]ист!L255,"нд")</f>
        <v>0</v>
      </c>
      <c r="M255" s="52">
        <f>IF($B255="есть",[2]ист!M255,"нд")</f>
        <v>0</v>
      </c>
      <c r="N255" s="52">
        <f>IF($B255="есть",[2]ист!O255+[2]ист!P255+[2]ист!Q255,"нд")</f>
        <v>0</v>
      </c>
      <c r="O255" s="53">
        <f>ROUND('[2]10квФ'!N255,8)</f>
        <v>0</v>
      </c>
      <c r="P255" s="53">
        <f>[2]ист!W255</f>
        <v>0</v>
      </c>
      <c r="Q255" s="53">
        <f>[2]ист!X255</f>
        <v>0</v>
      </c>
      <c r="R255" s="53">
        <f>ROUND(([2]ист!Y255+[2]ист!Z255),8)</f>
        <v>0</v>
      </c>
      <c r="S255" s="53">
        <f t="shared" si="354"/>
        <v>0</v>
      </c>
      <c r="T255" s="54">
        <f t="shared" si="348"/>
        <v>0</v>
      </c>
      <c r="U255" s="53">
        <f t="shared" si="349"/>
        <v>0</v>
      </c>
      <c r="V255" s="55">
        <f t="shared" si="350"/>
        <v>0</v>
      </c>
      <c r="W255" s="53">
        <f t="shared" si="351"/>
        <v>0</v>
      </c>
      <c r="X255" s="56">
        <f t="shared" si="351"/>
        <v>0</v>
      </c>
      <c r="Y255" s="53">
        <f t="shared" si="352"/>
        <v>0</v>
      </c>
      <c r="Z255" s="56">
        <f t="shared" si="353"/>
        <v>0</v>
      </c>
      <c r="AA255" s="53">
        <f t="shared" si="344"/>
        <v>0</v>
      </c>
      <c r="AB255" s="55">
        <f t="shared" si="345"/>
        <v>0</v>
      </c>
      <c r="AC255" s="53">
        <f t="shared" si="346"/>
        <v>0</v>
      </c>
      <c r="AD255" s="70">
        <f t="shared" si="347"/>
        <v>0</v>
      </c>
      <c r="AE255" s="58" t="str">
        <f>'[2]10квФ'!Z255</f>
        <v>Отклонений нет.</v>
      </c>
    </row>
    <row r="256" spans="1:31" ht="47.25" x14ac:dyDescent="0.25">
      <c r="A256" s="63" t="str">
        <f>'[2]10квФ'!A256</f>
        <v>22-1261</v>
      </c>
      <c r="B256" s="63" t="str">
        <f>'[2]10квФ'!B256</f>
        <v>есть</v>
      </c>
      <c r="C256" s="63" t="str">
        <f>'[2]10квФ'!C256</f>
        <v>план</v>
      </c>
      <c r="D256" s="64" t="str">
        <f>'[2]10квФ'!D256</f>
        <v>да</v>
      </c>
      <c r="E256" s="65" t="str">
        <f>'[2]10квФ'!E256</f>
        <v>нет</v>
      </c>
      <c r="F256" s="50"/>
      <c r="G256" s="59" t="str">
        <f>'[2]10квФ'!G256</f>
        <v>1.2.2.1</v>
      </c>
      <c r="H256" s="66" t="str">
        <f>'[2]10квФ'!H256</f>
        <v>Реконструкция отпайки к ТП 041-05 ВЛ 15 кВ ВЛ 15-041 протяженностью 1410 м в п. Тихореченское Балтийского ГО</v>
      </c>
      <c r="I256" s="60" t="str">
        <f>'[2]10квФ'!I256</f>
        <v>N_22-1261</v>
      </c>
      <c r="J256" s="52">
        <f t="shared" ref="J256" si="355">IF(B256="есть",SUM(K256:N256),"нд")</f>
        <v>0.19447524999999999</v>
      </c>
      <c r="K256" s="52">
        <f>IF($B256="есть",[2]ист!K256,"нд")</f>
        <v>0</v>
      </c>
      <c r="L256" s="52">
        <f>IF($B256="есть",[2]ист!L256,"нд")</f>
        <v>0</v>
      </c>
      <c r="M256" s="52">
        <f>IF($B256="есть",[2]ист!M256,"нд")</f>
        <v>0.19447524999999999</v>
      </c>
      <c r="N256" s="52">
        <f>IF($B256="есть",[2]ист!O256+[2]ист!P256+[2]ист!Q256,"нд")</f>
        <v>0</v>
      </c>
      <c r="O256" s="53">
        <f>ROUND([2]ист!V256,8)</f>
        <v>0</v>
      </c>
      <c r="P256" s="53">
        <f>[2]ист!W256</f>
        <v>0</v>
      </c>
      <c r="Q256" s="53">
        <f>[2]ист!X256</f>
        <v>0</v>
      </c>
      <c r="R256" s="53">
        <f>ROUND(([2]ист!Y256+[2]ист!Z256),8)</f>
        <v>0</v>
      </c>
      <c r="S256" s="53">
        <f t="shared" si="354"/>
        <v>0</v>
      </c>
      <c r="T256" s="53"/>
      <c r="U256" s="53">
        <f>IF($J256="нд","нд",O256-J256)</f>
        <v>-0.19447524999999999</v>
      </c>
      <c r="V256" s="55">
        <f>IF($J256=0,0,U256/J256)</f>
        <v>-1</v>
      </c>
      <c r="W256" s="53">
        <f>IF($J256="нд","нд",0)</f>
        <v>0</v>
      </c>
      <c r="X256" s="56">
        <f>IF($J256="нд","нд",0)</f>
        <v>0</v>
      </c>
      <c r="Y256" s="53">
        <f>Q256-L256</f>
        <v>0</v>
      </c>
      <c r="Z256" s="56">
        <f>IF(Y256=0,0,Y256/L256)</f>
        <v>0</v>
      </c>
      <c r="AA256" s="53">
        <f t="shared" si="344"/>
        <v>-0.19447524999999999</v>
      </c>
      <c r="AB256" s="55">
        <f t="shared" si="345"/>
        <v>-1</v>
      </c>
      <c r="AC256" s="53">
        <f t="shared" si="346"/>
        <v>0</v>
      </c>
      <c r="AD256" s="70">
        <f t="shared" si="347"/>
        <v>0</v>
      </c>
      <c r="AE256" s="58" t="str">
        <f>'[2]10квФ'!Z256</f>
        <v>Отклонений нет.</v>
      </c>
    </row>
    <row r="257" spans="1:31" ht="94.5" x14ac:dyDescent="0.25">
      <c r="A257" s="63" t="str">
        <f>'[2]10квФ'!A257</f>
        <v>22-1291</v>
      </c>
      <c r="B257" s="63" t="str">
        <f>'[2]10квФ'!B257</f>
        <v>есть</v>
      </c>
      <c r="C257" s="63" t="str">
        <f>'[2]10квФ'!C257</f>
        <v>план</v>
      </c>
      <c r="D257" s="64" t="str">
        <f>'[2]10квФ'!D257</f>
        <v>да</v>
      </c>
      <c r="E257" s="65" t="str">
        <f>'[2]10квФ'!E257</f>
        <v>нет</v>
      </c>
      <c r="F257" s="50"/>
      <c r="G257" s="59" t="str">
        <f>'[2]10квФ'!G257</f>
        <v>1.2.2.1</v>
      </c>
      <c r="H257" s="66" t="str">
        <f>'[2]10квФ'!H257</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I257" s="60" t="str">
        <f>'[2]10квФ'!I257</f>
        <v>N_22-1291</v>
      </c>
      <c r="J257" s="52">
        <f>IF(B257="есть",'[2]10квФ'!M257,"нд")</f>
        <v>4.7450869000000004</v>
      </c>
      <c r="K257" s="52">
        <f>IF($B257="есть",[2]ист!K257,"нд")</f>
        <v>0</v>
      </c>
      <c r="L257" s="52">
        <f>IF($B257="есть",[2]ист!L257,"нд")</f>
        <v>0</v>
      </c>
      <c r="M257" s="52">
        <f>IF($B257="есть",[2]ист!M257,"нд")</f>
        <v>4.7450869000000004</v>
      </c>
      <c r="N257" s="52">
        <f>IF($B257="есть",[2]ист!O257+[2]ист!P257+[2]ист!Q257,"нд")</f>
        <v>0</v>
      </c>
      <c r="O257" s="53">
        <f>ROUND('[2]10квФ'!N257,8)</f>
        <v>0</v>
      </c>
      <c r="P257" s="53">
        <f>[2]ист!W257</f>
        <v>0</v>
      </c>
      <c r="Q257" s="53">
        <f>[2]ист!X257</f>
        <v>0</v>
      </c>
      <c r="R257" s="53">
        <f>ROUND(([2]ист!Y257+[2]ист!Z257),8)</f>
        <v>0</v>
      </c>
      <c r="S257" s="53">
        <f t="shared" si="354"/>
        <v>0</v>
      </c>
      <c r="T257" s="54">
        <f t="shared" ref="T257:T264" si="356">(O257-SUM(Q257:S257))*1000000</f>
        <v>0</v>
      </c>
      <c r="U257" s="53">
        <f t="shared" ref="U257:U264" si="357">IF($J257="нд","нд",O257-J257)</f>
        <v>-4.7450869000000004</v>
      </c>
      <c r="V257" s="55">
        <f t="shared" ref="V257:V264" si="358">IF($J257=0,0,U257/J257)</f>
        <v>-1</v>
      </c>
      <c r="W257" s="53">
        <f t="shared" ref="W257:X264" si="359">IF($J257="нд","нд",0)</f>
        <v>0</v>
      </c>
      <c r="X257" s="56">
        <f t="shared" si="359"/>
        <v>0</v>
      </c>
      <c r="Y257" s="53">
        <f t="shared" ref="Y257:Y264" si="360">Q257-L257</f>
        <v>0</v>
      </c>
      <c r="Z257" s="56">
        <f t="shared" ref="Z257:Z264" si="361">IF(Y257=0,0,Y257/L257)</f>
        <v>0</v>
      </c>
      <c r="AA257" s="53">
        <f t="shared" si="344"/>
        <v>-4.7450869000000004</v>
      </c>
      <c r="AB257" s="55">
        <f t="shared" si="345"/>
        <v>-1</v>
      </c>
      <c r="AC257" s="53">
        <f t="shared" si="346"/>
        <v>0</v>
      </c>
      <c r="AD257" s="70">
        <f t="shared" si="347"/>
        <v>0</v>
      </c>
      <c r="AE257" s="58" t="str">
        <f>'[2]10квФ'!Z257</f>
        <v>Отклонений нет.</v>
      </c>
    </row>
    <row r="258" spans="1:31" ht="173.25" x14ac:dyDescent="0.25">
      <c r="A258" s="63" t="str">
        <f>'[2]10квФ'!A258</f>
        <v>22-1292</v>
      </c>
      <c r="B258" s="63" t="str">
        <f>'[2]10квФ'!B258</f>
        <v>есть</v>
      </c>
      <c r="C258" s="63" t="str">
        <f>'[2]10квФ'!C258</f>
        <v>план</v>
      </c>
      <c r="D258" s="64" t="str">
        <f>'[2]10квФ'!D258</f>
        <v>да</v>
      </c>
      <c r="E258" s="65" t="str">
        <f>'[2]10квФ'!E258</f>
        <v>нет</v>
      </c>
      <c r="F258" s="50"/>
      <c r="G258" s="59" t="str">
        <f>'[2]10квФ'!G258</f>
        <v>1.2.2.1</v>
      </c>
      <c r="H258" s="66" t="str">
        <f>'[2]10квФ'!H258</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I258" s="60" t="str">
        <f>'[2]10квФ'!I258</f>
        <v>N_22-1292</v>
      </c>
      <c r="J258" s="52">
        <f>IF(B258="есть",'[2]10квФ'!M258,"нд")</f>
        <v>9.5251743500000003</v>
      </c>
      <c r="K258" s="52">
        <f>IF($B258="есть",[2]ист!K258,"нд")</f>
        <v>0</v>
      </c>
      <c r="L258" s="52">
        <f>IF($B258="есть",[2]ист!L258,"нд")</f>
        <v>0</v>
      </c>
      <c r="M258" s="52">
        <f>IF($B258="есть",[2]ист!M258,"нд")</f>
        <v>9.5251743500000003</v>
      </c>
      <c r="N258" s="52">
        <f>IF($B258="есть",[2]ист!O258+[2]ист!P258+[2]ист!Q258,"нд")</f>
        <v>0</v>
      </c>
      <c r="O258" s="53">
        <f>ROUND('[2]10квФ'!N258,8)</f>
        <v>0</v>
      </c>
      <c r="P258" s="53">
        <f>[2]ист!W258</f>
        <v>0</v>
      </c>
      <c r="Q258" s="53">
        <f>[2]ист!X258</f>
        <v>0</v>
      </c>
      <c r="R258" s="53">
        <f>ROUND(([2]ист!Y258+[2]ист!Z258),8)</f>
        <v>0</v>
      </c>
      <c r="S258" s="53">
        <f t="shared" si="354"/>
        <v>0</v>
      </c>
      <c r="T258" s="54">
        <f t="shared" si="356"/>
        <v>0</v>
      </c>
      <c r="U258" s="53">
        <f t="shared" si="357"/>
        <v>-9.5251743500000003</v>
      </c>
      <c r="V258" s="55">
        <f t="shared" si="358"/>
        <v>-1</v>
      </c>
      <c r="W258" s="53">
        <f t="shared" si="359"/>
        <v>0</v>
      </c>
      <c r="X258" s="56">
        <f t="shared" si="359"/>
        <v>0</v>
      </c>
      <c r="Y258" s="53">
        <f t="shared" si="360"/>
        <v>0</v>
      </c>
      <c r="Z258" s="56">
        <f t="shared" si="361"/>
        <v>0</v>
      </c>
      <c r="AA258" s="53">
        <f t="shared" si="344"/>
        <v>-9.5251743500000003</v>
      </c>
      <c r="AB258" s="55">
        <f t="shared" si="345"/>
        <v>-1</v>
      </c>
      <c r="AC258" s="53">
        <f t="shared" si="346"/>
        <v>0</v>
      </c>
      <c r="AD258" s="70">
        <f t="shared" si="347"/>
        <v>0</v>
      </c>
      <c r="AE258" s="58" t="str">
        <f>'[2]10квФ'!Z258</f>
        <v>Отклонений нет.</v>
      </c>
    </row>
    <row r="259" spans="1:31" ht="173.25" x14ac:dyDescent="0.25">
      <c r="A259" s="63" t="str">
        <f>'[2]10квФ'!A259</f>
        <v>22-1293</v>
      </c>
      <c r="B259" s="63" t="str">
        <f>'[2]10квФ'!B259</f>
        <v>есть</v>
      </c>
      <c r="C259" s="63" t="str">
        <f>'[2]10квФ'!C259</f>
        <v>план</v>
      </c>
      <c r="D259" s="64" t="str">
        <f>'[2]10квФ'!D259</f>
        <v>да</v>
      </c>
      <c r="E259" s="65" t="str">
        <f>'[2]10квФ'!E259</f>
        <v>нет</v>
      </c>
      <c r="F259" s="50"/>
      <c r="G259" s="59" t="str">
        <f>'[2]10квФ'!G259</f>
        <v>1.2.2.1</v>
      </c>
      <c r="H259" s="66" t="str">
        <f>'[2]10квФ'!H259</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I259" s="60" t="str">
        <f>'[2]10квФ'!I259</f>
        <v>N_22-1293</v>
      </c>
      <c r="J259" s="52">
        <f>IF(B259="есть",'[2]10квФ'!M259,"нд")</f>
        <v>10.376012660000001</v>
      </c>
      <c r="K259" s="52">
        <f>IF($B259="есть",[2]ист!K259,"нд")</f>
        <v>0</v>
      </c>
      <c r="L259" s="52">
        <f>IF($B259="есть",[2]ист!L259,"нд")</f>
        <v>0</v>
      </c>
      <c r="M259" s="52">
        <f>IF($B259="есть",[2]ист!M259,"нд")</f>
        <v>10.376012660000001</v>
      </c>
      <c r="N259" s="52">
        <f>IF($B259="есть",[2]ист!O259+[2]ист!P259+[2]ист!Q259,"нд")</f>
        <v>0</v>
      </c>
      <c r="O259" s="53">
        <f>ROUND('[2]10квФ'!N259,8)</f>
        <v>0</v>
      </c>
      <c r="P259" s="53">
        <f>[2]ист!W259</f>
        <v>0</v>
      </c>
      <c r="Q259" s="53">
        <f>[2]ист!X259</f>
        <v>0</v>
      </c>
      <c r="R259" s="53">
        <f>ROUND(([2]ист!Y259+[2]ист!Z259),8)</f>
        <v>0</v>
      </c>
      <c r="S259" s="53">
        <f t="shared" si="354"/>
        <v>0</v>
      </c>
      <c r="T259" s="54">
        <f t="shared" si="356"/>
        <v>0</v>
      </c>
      <c r="U259" s="53">
        <f t="shared" si="357"/>
        <v>-10.376012660000001</v>
      </c>
      <c r="V259" s="55">
        <f t="shared" si="358"/>
        <v>-1</v>
      </c>
      <c r="W259" s="53">
        <f t="shared" si="359"/>
        <v>0</v>
      </c>
      <c r="X259" s="56">
        <f t="shared" si="359"/>
        <v>0</v>
      </c>
      <c r="Y259" s="53">
        <f t="shared" si="360"/>
        <v>0</v>
      </c>
      <c r="Z259" s="56">
        <f t="shared" si="361"/>
        <v>0</v>
      </c>
      <c r="AA259" s="53">
        <f t="shared" si="344"/>
        <v>-10.376012660000001</v>
      </c>
      <c r="AB259" s="55">
        <f t="shared" si="345"/>
        <v>-1</v>
      </c>
      <c r="AC259" s="53">
        <f t="shared" si="346"/>
        <v>0</v>
      </c>
      <c r="AD259" s="70">
        <f t="shared" si="347"/>
        <v>0</v>
      </c>
      <c r="AE259" s="58" t="str">
        <f>'[2]10квФ'!Z259</f>
        <v>Отклонений нет.</v>
      </c>
    </row>
    <row r="260" spans="1:31" ht="78.75" x14ac:dyDescent="0.25">
      <c r="A260" s="63" t="str">
        <f>'[2]10квФ'!A260</f>
        <v>22-1296</v>
      </c>
      <c r="B260" s="63" t="str">
        <f>'[2]10квФ'!B260</f>
        <v>есть</v>
      </c>
      <c r="C260" s="63" t="str">
        <f>'[2]10квФ'!C260</f>
        <v>план</v>
      </c>
      <c r="D260" s="64" t="str">
        <f>'[2]10квФ'!D260</f>
        <v>да</v>
      </c>
      <c r="E260" s="65" t="str">
        <f>'[2]10квФ'!E260</f>
        <v>нет</v>
      </c>
      <c r="F260" s="50"/>
      <c r="G260" s="59" t="str">
        <f>'[2]10квФ'!G260</f>
        <v>1.2.2.1</v>
      </c>
      <c r="H260" s="66" t="str">
        <f>'[2]10квФ'!H260</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I260" s="60" t="str">
        <f>'[2]10квФ'!I260</f>
        <v>N_22-1296</v>
      </c>
      <c r="J260" s="52">
        <f>IF(B260="есть",'[2]10квФ'!M260,"нд")</f>
        <v>7.0123924200000003</v>
      </c>
      <c r="K260" s="52">
        <f>IF($B260="есть",[2]ист!K260,"нд")</f>
        <v>0</v>
      </c>
      <c r="L260" s="52">
        <f>IF($B260="есть",[2]ист!L260,"нд")</f>
        <v>0</v>
      </c>
      <c r="M260" s="52">
        <f>IF($B260="есть",[2]ист!M260,"нд")</f>
        <v>7.0123924200000003</v>
      </c>
      <c r="N260" s="52">
        <f>IF($B260="есть",[2]ист!O260+[2]ист!P260+[2]ист!Q260,"нд")</f>
        <v>0</v>
      </c>
      <c r="O260" s="53">
        <f>ROUND('[2]10квФ'!N260,8)</f>
        <v>0</v>
      </c>
      <c r="P260" s="53">
        <f>[2]ист!W260</f>
        <v>0</v>
      </c>
      <c r="Q260" s="53">
        <f>[2]ист!X260</f>
        <v>0</v>
      </c>
      <c r="R260" s="53">
        <f>ROUND(([2]ист!Y260+[2]ист!Z260),8)</f>
        <v>0</v>
      </c>
      <c r="S260" s="53">
        <f t="shared" si="354"/>
        <v>0</v>
      </c>
      <c r="T260" s="54">
        <f t="shared" si="356"/>
        <v>0</v>
      </c>
      <c r="U260" s="53">
        <f t="shared" si="357"/>
        <v>-7.0123924200000003</v>
      </c>
      <c r="V260" s="55">
        <f t="shared" si="358"/>
        <v>-1</v>
      </c>
      <c r="W260" s="53">
        <f t="shared" si="359"/>
        <v>0</v>
      </c>
      <c r="X260" s="56">
        <f t="shared" si="359"/>
        <v>0</v>
      </c>
      <c r="Y260" s="53">
        <f t="shared" si="360"/>
        <v>0</v>
      </c>
      <c r="Z260" s="56">
        <f t="shared" si="361"/>
        <v>0</v>
      </c>
      <c r="AA260" s="53">
        <f t="shared" si="344"/>
        <v>-7.0123924200000003</v>
      </c>
      <c r="AB260" s="55">
        <f t="shared" si="345"/>
        <v>-1</v>
      </c>
      <c r="AC260" s="53">
        <f t="shared" si="346"/>
        <v>0</v>
      </c>
      <c r="AD260" s="70">
        <f t="shared" si="347"/>
        <v>0</v>
      </c>
      <c r="AE260" s="58" t="str">
        <f>'[2]10квФ'!Z260</f>
        <v>Отклонений нет.</v>
      </c>
    </row>
    <row r="261" spans="1:31" ht="141.75" x14ac:dyDescent="0.25">
      <c r="A261" s="63" t="str">
        <f>'[2]10квФ'!A261</f>
        <v>22-1297</v>
      </c>
      <c r="B261" s="63" t="str">
        <f>'[2]10квФ'!B261</f>
        <v>есть</v>
      </c>
      <c r="C261" s="63" t="str">
        <f>'[2]10квФ'!C261</f>
        <v>план</v>
      </c>
      <c r="D261" s="64" t="str">
        <f>'[2]10квФ'!D261</f>
        <v>да</v>
      </c>
      <c r="E261" s="65" t="str">
        <f>'[2]10квФ'!E261</f>
        <v>нет</v>
      </c>
      <c r="F261" s="50"/>
      <c r="G261" s="59" t="str">
        <f>'[2]10квФ'!G261</f>
        <v>1.2.2.1</v>
      </c>
      <c r="H261" s="66" t="str">
        <f>'[2]10квФ'!H261</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I261" s="60" t="str">
        <f>'[2]10квФ'!I261</f>
        <v>N_22-1297</v>
      </c>
      <c r="J261" s="52">
        <f>IF(B261="есть",'[2]10квФ'!M261,"нд")</f>
        <v>8.9678020200000006</v>
      </c>
      <c r="K261" s="52">
        <f>IF($B261="есть",[2]ист!K261,"нд")</f>
        <v>0</v>
      </c>
      <c r="L261" s="52">
        <f>IF($B261="есть",[2]ист!L261,"нд")</f>
        <v>0</v>
      </c>
      <c r="M261" s="52">
        <f>IF($B261="есть",[2]ист!M261,"нд")</f>
        <v>8.9678020200000006</v>
      </c>
      <c r="N261" s="52">
        <f>IF($B261="есть",[2]ист!O261+[2]ист!P261+[2]ист!Q261,"нд")</f>
        <v>0</v>
      </c>
      <c r="O261" s="53">
        <f>ROUND('[2]10квФ'!N261,8)</f>
        <v>0.23295326</v>
      </c>
      <c r="P261" s="53">
        <f>[2]ист!W261</f>
        <v>0</v>
      </c>
      <c r="Q261" s="53">
        <f>[2]ист!X261</f>
        <v>0</v>
      </c>
      <c r="R261" s="53">
        <f>ROUND(([2]ист!Y261+[2]ист!Z261),8)</f>
        <v>0.23295326</v>
      </c>
      <c r="S261" s="53">
        <f t="shared" si="354"/>
        <v>0</v>
      </c>
      <c r="T261" s="54">
        <f t="shared" si="356"/>
        <v>0</v>
      </c>
      <c r="U261" s="53">
        <f t="shared" si="357"/>
        <v>-8.7348487600000002</v>
      </c>
      <c r="V261" s="55">
        <f t="shared" si="358"/>
        <v>-0.97402337167117792</v>
      </c>
      <c r="W261" s="53">
        <f t="shared" si="359"/>
        <v>0</v>
      </c>
      <c r="X261" s="56">
        <f t="shared" si="359"/>
        <v>0</v>
      </c>
      <c r="Y261" s="53">
        <f t="shared" si="360"/>
        <v>0</v>
      </c>
      <c r="Z261" s="56">
        <f t="shared" si="361"/>
        <v>0</v>
      </c>
      <c r="AA261" s="53">
        <f t="shared" si="344"/>
        <v>-8.7348487600000002</v>
      </c>
      <c r="AB261" s="55">
        <f t="shared" si="345"/>
        <v>-0.97402337167117792</v>
      </c>
      <c r="AC261" s="53">
        <f t="shared" si="346"/>
        <v>0</v>
      </c>
      <c r="AD261" s="70">
        <f t="shared" si="347"/>
        <v>0</v>
      </c>
      <c r="AE261" s="58" t="str">
        <f>'[2]10квФ'!Z261</f>
        <v>Отклонение от плана обусловлено оплатой кредиторской задолженности за выполненные в 2024 году работы (поздняя сдача актов выполненных работ).</v>
      </c>
    </row>
    <row r="262" spans="1:31" ht="63" x14ac:dyDescent="0.25">
      <c r="A262" s="63" t="str">
        <f>'[2]10квФ'!A262</f>
        <v>22-1298</v>
      </c>
      <c r="B262" s="63" t="str">
        <f>'[2]10квФ'!B262</f>
        <v>есть</v>
      </c>
      <c r="C262" s="63" t="str">
        <f>'[2]10квФ'!C262</f>
        <v>план</v>
      </c>
      <c r="D262" s="64" t="str">
        <f>'[2]10квФ'!D262</f>
        <v>да</v>
      </c>
      <c r="E262" s="65" t="str">
        <f>'[2]10квФ'!E262</f>
        <v>нет</v>
      </c>
      <c r="F262" s="50"/>
      <c r="G262" s="59" t="str">
        <f>'[2]10квФ'!G262</f>
        <v>1.2.2.1</v>
      </c>
      <c r="H262" s="66" t="str">
        <f>'[2]10квФ'!H262</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I262" s="60" t="str">
        <f>'[2]10квФ'!I262</f>
        <v>N_22-1298</v>
      </c>
      <c r="J262" s="52">
        <f>IF(B262="есть",'[2]10квФ'!M262,"нд")</f>
        <v>6.0527667699999999</v>
      </c>
      <c r="K262" s="52">
        <f>IF($B262="есть",[2]ист!K262,"нд")</f>
        <v>0</v>
      </c>
      <c r="L262" s="52">
        <f>IF($B262="есть",[2]ист!L262,"нд")</f>
        <v>0</v>
      </c>
      <c r="M262" s="52">
        <f>IF($B262="есть",[2]ист!M262,"нд")</f>
        <v>6.0527667699999999</v>
      </c>
      <c r="N262" s="52">
        <f>IF($B262="есть",[2]ист!O262+[2]ист!P262+[2]ист!Q262,"нд")</f>
        <v>0</v>
      </c>
      <c r="O262" s="53">
        <f>ROUND('[2]10квФ'!N262,8)</f>
        <v>0.22948966000000001</v>
      </c>
      <c r="P262" s="53">
        <f>[2]ист!W262</f>
        <v>0</v>
      </c>
      <c r="Q262" s="53">
        <f>[2]ист!X262</f>
        <v>0</v>
      </c>
      <c r="R262" s="53">
        <f>ROUND(([2]ист!Y262+[2]ист!Z262),8)</f>
        <v>0.22948966000000001</v>
      </c>
      <c r="S262" s="53">
        <f t="shared" si="354"/>
        <v>0</v>
      </c>
      <c r="T262" s="54">
        <f t="shared" si="356"/>
        <v>0</v>
      </c>
      <c r="U262" s="53">
        <f t="shared" si="357"/>
        <v>-5.8232771100000003</v>
      </c>
      <c r="V262" s="55">
        <f t="shared" si="358"/>
        <v>-0.96208516390596033</v>
      </c>
      <c r="W262" s="53">
        <f t="shared" si="359"/>
        <v>0</v>
      </c>
      <c r="X262" s="56">
        <f t="shared" si="359"/>
        <v>0</v>
      </c>
      <c r="Y262" s="53">
        <f t="shared" si="360"/>
        <v>0</v>
      </c>
      <c r="Z262" s="56">
        <f t="shared" si="361"/>
        <v>0</v>
      </c>
      <c r="AA262" s="53">
        <f t="shared" si="344"/>
        <v>-5.8232771100000003</v>
      </c>
      <c r="AB262" s="55">
        <f t="shared" si="345"/>
        <v>-0.96208516390596033</v>
      </c>
      <c r="AC262" s="53">
        <f t="shared" si="346"/>
        <v>0</v>
      </c>
      <c r="AD262" s="70">
        <f t="shared" si="347"/>
        <v>0</v>
      </c>
      <c r="AE262" s="58" t="str">
        <f>'[2]10квФ'!Z262</f>
        <v>Отклонение от плана обусловлено оплатой кредиторской задолженности за выполненные в 2024 году работы (поздняя сдача актов выполненных работ).</v>
      </c>
    </row>
    <row r="263" spans="1:31" ht="47.25" x14ac:dyDescent="0.25">
      <c r="A263" s="63" t="str">
        <f>'[2]10квФ'!A263</f>
        <v>22-1299</v>
      </c>
      <c r="B263" s="63" t="str">
        <f>'[2]10квФ'!B263</f>
        <v>есть</v>
      </c>
      <c r="C263" s="63" t="str">
        <f>'[2]10квФ'!C263</f>
        <v>план</v>
      </c>
      <c r="D263" s="64" t="str">
        <f>'[2]10квФ'!D263</f>
        <v>да</v>
      </c>
      <c r="E263" s="65" t="str">
        <f>'[2]10квФ'!E263</f>
        <v>нет</v>
      </c>
      <c r="F263" s="50"/>
      <c r="G263" s="59" t="str">
        <f>'[2]10квФ'!G263</f>
        <v>1.2.2.1</v>
      </c>
      <c r="H263" s="66" t="str">
        <f>'[2]10квФ'!H263</f>
        <v xml:space="preserve">Реконструкция ВЛ 0,4 кВ от ТП 50-08 (инв. № 5115054) протяженностью 0,68 км в п. Васильевское Гурьевского района </v>
      </c>
      <c r="I263" s="60" t="str">
        <f>'[2]10квФ'!I263</f>
        <v>N_22-1299</v>
      </c>
      <c r="J263" s="52">
        <f>IF(B263="есть",'[2]10квФ'!M263,"нд")</f>
        <v>0</v>
      </c>
      <c r="K263" s="52">
        <f>IF($B263="есть",[2]ист!K263,"нд")</f>
        <v>0</v>
      </c>
      <c r="L263" s="52">
        <f>IF($B263="есть",[2]ист!L263,"нд")</f>
        <v>0</v>
      </c>
      <c r="M263" s="52">
        <f>IF($B263="есть",[2]ист!M263,"нд")</f>
        <v>0</v>
      </c>
      <c r="N263" s="52">
        <f>IF($B263="есть",[2]ист!O263+[2]ист!P263+[2]ист!Q263,"нд")</f>
        <v>0</v>
      </c>
      <c r="O263" s="53">
        <f>ROUND('[2]10квФ'!N263,8)</f>
        <v>2.4572052000000002</v>
      </c>
      <c r="P263" s="53">
        <f>[2]ист!W263</f>
        <v>0</v>
      </c>
      <c r="Q263" s="53">
        <f>[2]ист!X263</f>
        <v>0</v>
      </c>
      <c r="R263" s="53">
        <f>ROUND(([2]ист!Y263+[2]ист!Z263),8)</f>
        <v>2.4572052000000002</v>
      </c>
      <c r="S263" s="53">
        <f t="shared" si="354"/>
        <v>0</v>
      </c>
      <c r="T263" s="54">
        <f t="shared" si="356"/>
        <v>0</v>
      </c>
      <c r="U263" s="53">
        <f t="shared" si="357"/>
        <v>2.4572052000000002</v>
      </c>
      <c r="V263" s="55">
        <f t="shared" si="358"/>
        <v>0</v>
      </c>
      <c r="W263" s="53">
        <f t="shared" si="359"/>
        <v>0</v>
      </c>
      <c r="X263" s="56">
        <f t="shared" si="359"/>
        <v>0</v>
      </c>
      <c r="Y263" s="53">
        <f t="shared" si="360"/>
        <v>0</v>
      </c>
      <c r="Z263" s="56">
        <f t="shared" si="361"/>
        <v>0</v>
      </c>
      <c r="AA263" s="53">
        <f t="shared" si="344"/>
        <v>2.4572052000000002</v>
      </c>
      <c r="AB263" s="55">
        <f t="shared" si="345"/>
        <v>0</v>
      </c>
      <c r="AC263" s="53">
        <f t="shared" si="346"/>
        <v>0</v>
      </c>
      <c r="AD263" s="70">
        <f t="shared" si="347"/>
        <v>0</v>
      </c>
      <c r="AE263" s="58" t="str">
        <f>'[2]10квФ'!Z263</f>
        <v>Отклонение от плана обусловлено оплатой кредиторской задолженности за выполненные в 2024 году работы (поздняя сдача актов выполненных работ).</v>
      </c>
    </row>
    <row r="264" spans="1:31" ht="157.5" x14ac:dyDescent="0.25">
      <c r="A264" s="63" t="str">
        <f>'[2]10квФ'!A264</f>
        <v>22-1300</v>
      </c>
      <c r="B264" s="63" t="str">
        <f>'[2]10квФ'!B264</f>
        <v>есть</v>
      </c>
      <c r="C264" s="63" t="str">
        <f>'[2]10квФ'!C264</f>
        <v>план</v>
      </c>
      <c r="D264" s="64" t="str">
        <f>'[2]10квФ'!D264</f>
        <v>да</v>
      </c>
      <c r="E264" s="65" t="str">
        <f>'[2]10квФ'!E264</f>
        <v>нет</v>
      </c>
      <c r="F264" s="50"/>
      <c r="G264" s="59" t="str">
        <f>'[2]10квФ'!G264</f>
        <v>1.2.2.1</v>
      </c>
      <c r="H264" s="66" t="str">
        <f>'[2]10квФ'!H264</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I264" s="60" t="str">
        <f>'[2]10квФ'!I264</f>
        <v>N_22-1300</v>
      </c>
      <c r="J264" s="52">
        <f>IF(B264="есть",'[2]10квФ'!M264,"нд")</f>
        <v>13.11924044</v>
      </c>
      <c r="K264" s="52">
        <f>IF($B264="есть",[2]ист!K264,"нд")</f>
        <v>0</v>
      </c>
      <c r="L264" s="52">
        <f>IF($B264="есть",[2]ист!L264,"нд")</f>
        <v>0</v>
      </c>
      <c r="M264" s="52">
        <f>IF($B264="есть",[2]ист!M264,"нд")</f>
        <v>13.11924044</v>
      </c>
      <c r="N264" s="52">
        <f>IF($B264="есть",[2]ист!O264+[2]ист!P264+[2]ист!Q264,"нд")</f>
        <v>0</v>
      </c>
      <c r="O264" s="53">
        <f>ROUND('[2]10квФ'!N264,8)</f>
        <v>0</v>
      </c>
      <c r="P264" s="53">
        <f>[2]ист!W264</f>
        <v>0</v>
      </c>
      <c r="Q264" s="53">
        <f>[2]ист!X264</f>
        <v>0</v>
      </c>
      <c r="R264" s="53">
        <f>ROUND(([2]ист!Y264+[2]ист!Z264),8)</f>
        <v>0</v>
      </c>
      <c r="S264" s="53">
        <f t="shared" si="354"/>
        <v>0</v>
      </c>
      <c r="T264" s="54">
        <f t="shared" si="356"/>
        <v>0</v>
      </c>
      <c r="U264" s="53">
        <f t="shared" si="357"/>
        <v>-13.11924044</v>
      </c>
      <c r="V264" s="55">
        <f t="shared" si="358"/>
        <v>-1</v>
      </c>
      <c r="W264" s="53">
        <f t="shared" si="359"/>
        <v>0</v>
      </c>
      <c r="X264" s="56">
        <f t="shared" si="359"/>
        <v>0</v>
      </c>
      <c r="Y264" s="53">
        <f t="shared" si="360"/>
        <v>0</v>
      </c>
      <c r="Z264" s="56">
        <f t="shared" si="361"/>
        <v>0</v>
      </c>
      <c r="AA264" s="53">
        <f t="shared" si="344"/>
        <v>-13.11924044</v>
      </c>
      <c r="AB264" s="55">
        <f t="shared" si="345"/>
        <v>-1</v>
      </c>
      <c r="AC264" s="53">
        <f t="shared" si="346"/>
        <v>0</v>
      </c>
      <c r="AD264" s="70">
        <f t="shared" si="347"/>
        <v>0</v>
      </c>
      <c r="AE264" s="58" t="str">
        <f>'[2]10квФ'!Z264</f>
        <v>Отклонений нет.</v>
      </c>
    </row>
    <row r="265" spans="1:31" x14ac:dyDescent="0.25">
      <c r="A265" s="63" t="str">
        <f>'[2]10квФ'!A265</f>
        <v>19-1035-1</v>
      </c>
      <c r="B265" s="63" t="str">
        <f>'[2]10квФ'!B265</f>
        <v>есть</v>
      </c>
      <c r="C265" s="63" t="str">
        <f>'[2]10квФ'!C265</f>
        <v>план</v>
      </c>
      <c r="D265" s="64" t="str">
        <f>'[2]10квФ'!D265</f>
        <v>-</v>
      </c>
      <c r="E265" s="65" t="str">
        <f>'[2]10квФ'!E265</f>
        <v>нет</v>
      </c>
      <c r="F265" s="50"/>
      <c r="G265" s="59" t="str">
        <f>'[2]10квФ'!G265</f>
        <v>-</v>
      </c>
      <c r="H265" s="66" t="str">
        <f>'[2]10квФ'!H265</f>
        <v>-</v>
      </c>
      <c r="I265" s="60" t="str">
        <f>'[2]10квФ'!I265</f>
        <v>-</v>
      </c>
      <c r="J265" s="52"/>
      <c r="K265" s="52"/>
      <c r="L265" s="52"/>
      <c r="M265" s="52"/>
      <c r="N265" s="52"/>
      <c r="O265" s="53"/>
      <c r="P265" s="53"/>
      <c r="Q265" s="53"/>
      <c r="R265" s="53"/>
      <c r="S265" s="53"/>
      <c r="T265" s="54"/>
      <c r="U265" s="53"/>
      <c r="V265" s="55"/>
      <c r="W265" s="53"/>
      <c r="X265" s="56"/>
      <c r="Y265" s="53"/>
      <c r="Z265" s="56"/>
      <c r="AA265" s="53"/>
      <c r="AB265" s="55"/>
      <c r="AC265" s="53"/>
      <c r="AD265" s="55"/>
      <c r="AE265" s="58"/>
    </row>
    <row r="266" spans="1:31" x14ac:dyDescent="0.25">
      <c r="A266" s="63">
        <f>'[2]10квФ'!A266</f>
        <v>0</v>
      </c>
      <c r="B266" s="63">
        <f>'[2]10квФ'!B266</f>
        <v>0</v>
      </c>
      <c r="C266" s="63" t="str">
        <f>'[2]10квФ'!C266</f>
        <v>план</v>
      </c>
      <c r="D266" s="64" t="str">
        <f>'[2]10квФ'!D266</f>
        <v>-</v>
      </c>
      <c r="E266" s="65">
        <f>'[2]10квФ'!E266</f>
        <v>0</v>
      </c>
      <c r="F266" s="50"/>
      <c r="G266" s="59" t="str">
        <f>'[2]10квФ'!G266</f>
        <v>-</v>
      </c>
      <c r="H266" s="66" t="str">
        <f>'[2]10квФ'!H266</f>
        <v>-</v>
      </c>
      <c r="I266" s="60" t="str">
        <f>'[2]10квФ'!I266</f>
        <v>-</v>
      </c>
      <c r="J266" s="52"/>
      <c r="K266" s="52"/>
      <c r="L266" s="52"/>
      <c r="M266" s="52"/>
      <c r="N266" s="52"/>
      <c r="O266" s="53"/>
      <c r="P266" s="53"/>
      <c r="Q266" s="53"/>
      <c r="R266" s="53"/>
      <c r="S266" s="53"/>
      <c r="T266" s="54"/>
      <c r="U266" s="53"/>
      <c r="V266" s="55"/>
      <c r="W266" s="53"/>
      <c r="X266" s="56"/>
      <c r="Y266" s="53"/>
      <c r="Z266" s="56"/>
      <c r="AA266" s="53"/>
      <c r="AB266" s="55"/>
      <c r="AC266" s="53"/>
      <c r="AD266" s="55"/>
      <c r="AE266" s="58"/>
    </row>
    <row r="267" spans="1:31" x14ac:dyDescent="0.25">
      <c r="A267" s="63">
        <f>'[2]10квФ'!A267</f>
        <v>0</v>
      </c>
      <c r="B267" s="63">
        <f>'[2]10квФ'!B267</f>
        <v>0</v>
      </c>
      <c r="C267" s="63" t="str">
        <f>'[2]10квФ'!C267</f>
        <v>план</v>
      </c>
      <c r="D267" s="64" t="str">
        <f>'[2]10квФ'!D267</f>
        <v>-</v>
      </c>
      <c r="E267" s="65">
        <f>'[2]10квФ'!E267</f>
        <v>0</v>
      </c>
      <c r="F267" s="50"/>
      <c r="G267" s="59" t="str">
        <f>'[2]10квФ'!G267</f>
        <v>-</v>
      </c>
      <c r="H267" s="66" t="str">
        <f>'[2]10квФ'!H267</f>
        <v>-</v>
      </c>
      <c r="I267" s="60" t="str">
        <f>'[2]10квФ'!I267</f>
        <v>-</v>
      </c>
      <c r="J267" s="52"/>
      <c r="K267" s="52"/>
      <c r="L267" s="52"/>
      <c r="M267" s="52"/>
      <c r="N267" s="52"/>
      <c r="O267" s="53"/>
      <c r="P267" s="53"/>
      <c r="Q267" s="53"/>
      <c r="R267" s="53"/>
      <c r="S267" s="53"/>
      <c r="T267" s="53"/>
      <c r="U267" s="53"/>
      <c r="V267" s="55"/>
      <c r="W267" s="53"/>
      <c r="X267" s="56"/>
      <c r="Y267" s="53"/>
      <c r="Z267" s="56"/>
      <c r="AA267" s="53"/>
      <c r="AB267" s="55"/>
      <c r="AC267" s="53"/>
      <c r="AD267" s="55"/>
      <c r="AE267" s="58"/>
    </row>
    <row r="268" spans="1:31" x14ac:dyDescent="0.25">
      <c r="A268" s="63">
        <f>'[2]10квФ'!A268</f>
        <v>0</v>
      </c>
      <c r="B268" s="63">
        <f>'[2]10квФ'!B268</f>
        <v>0</v>
      </c>
      <c r="C268" s="63" t="str">
        <f>'[2]10квФ'!C268</f>
        <v>план</v>
      </c>
      <c r="D268" s="64" t="str">
        <f>'[2]10квФ'!D268</f>
        <v>-</v>
      </c>
      <c r="E268" s="65">
        <f>'[2]10квФ'!E268</f>
        <v>0</v>
      </c>
      <c r="F268" s="50"/>
      <c r="G268" s="59" t="str">
        <f>'[2]10квФ'!G268</f>
        <v>-</v>
      </c>
      <c r="H268" s="66" t="str">
        <f>'[2]10квФ'!H268</f>
        <v>-</v>
      </c>
      <c r="I268" s="60" t="str">
        <f>'[2]10квФ'!I268</f>
        <v>-</v>
      </c>
      <c r="J268" s="52"/>
      <c r="K268" s="52"/>
      <c r="L268" s="52"/>
      <c r="M268" s="52"/>
      <c r="N268" s="52"/>
      <c r="O268" s="53"/>
      <c r="P268" s="53"/>
      <c r="Q268" s="53"/>
      <c r="R268" s="53"/>
      <c r="S268" s="53"/>
      <c r="T268" s="54"/>
      <c r="U268" s="53"/>
      <c r="V268" s="55"/>
      <c r="W268" s="53"/>
      <c r="X268" s="56"/>
      <c r="Y268" s="53"/>
      <c r="Z268" s="56"/>
      <c r="AA268" s="53"/>
      <c r="AB268" s="55"/>
      <c r="AC268" s="53"/>
      <c r="AD268" s="55"/>
      <c r="AE268" s="58"/>
    </row>
    <row r="269" spans="1:31" x14ac:dyDescent="0.25">
      <c r="A269" s="63">
        <f>'[2]10квФ'!A269</f>
        <v>0</v>
      </c>
      <c r="B269" s="63">
        <f>'[2]10квФ'!B269</f>
        <v>0</v>
      </c>
      <c r="C269" s="63" t="str">
        <f>'[2]10квФ'!C269</f>
        <v>план</v>
      </c>
      <c r="D269" s="64" t="str">
        <f>'[2]10квФ'!D269</f>
        <v>-</v>
      </c>
      <c r="E269" s="65">
        <f>'[2]10квФ'!E269</f>
        <v>0</v>
      </c>
      <c r="F269" s="50"/>
      <c r="G269" s="59" t="str">
        <f>'[2]10квФ'!G269</f>
        <v>-</v>
      </c>
      <c r="H269" s="66" t="str">
        <f>'[2]10квФ'!H269</f>
        <v>-</v>
      </c>
      <c r="I269" s="60" t="str">
        <f>'[2]10квФ'!I269</f>
        <v>-</v>
      </c>
      <c r="J269" s="52"/>
      <c r="K269" s="52"/>
      <c r="L269" s="52"/>
      <c r="M269" s="52"/>
      <c r="N269" s="52"/>
      <c r="O269" s="53"/>
      <c r="P269" s="53"/>
      <c r="Q269" s="53"/>
      <c r="R269" s="53"/>
      <c r="S269" s="53"/>
      <c r="T269" s="54"/>
      <c r="U269" s="53"/>
      <c r="V269" s="55"/>
      <c r="W269" s="53"/>
      <c r="X269" s="56"/>
      <c r="Y269" s="53"/>
      <c r="Z269" s="56"/>
      <c r="AA269" s="53"/>
      <c r="AB269" s="55"/>
      <c r="AC269" s="53"/>
      <c r="AD269" s="55"/>
      <c r="AE269" s="58"/>
    </row>
    <row r="270" spans="1:31" ht="157.5" x14ac:dyDescent="0.25">
      <c r="A270" s="63" t="str">
        <f>'[2]10квФ'!A270</f>
        <v>22-1303</v>
      </c>
      <c r="B270" s="63" t="str">
        <f>'[2]10квФ'!B270</f>
        <v>есть</v>
      </c>
      <c r="C270" s="63" t="str">
        <f>'[2]10квФ'!C270</f>
        <v>план</v>
      </c>
      <c r="D270" s="64" t="str">
        <f>'[2]10квФ'!D270</f>
        <v>да</v>
      </c>
      <c r="E270" s="65" t="str">
        <f>'[2]10квФ'!E270</f>
        <v>нет</v>
      </c>
      <c r="F270" s="50"/>
      <c r="G270" s="59" t="str">
        <f>'[2]10квФ'!G270</f>
        <v>1.2.2.1</v>
      </c>
      <c r="H270" s="66" t="str">
        <f>'[2]10квФ'!H270</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c r="I270" s="60" t="str">
        <f>'[2]10квФ'!I270</f>
        <v>N_22-1303</v>
      </c>
      <c r="J270" s="52">
        <f>IF(B270="есть",'[2]10квФ'!M270,"нд")</f>
        <v>16.372636190000001</v>
      </c>
      <c r="K270" s="52">
        <f>IF($B270="есть",[2]ист!K270,"нд")</f>
        <v>0</v>
      </c>
      <c r="L270" s="52">
        <f>IF($B270="есть",[2]ист!L270,"нд")</f>
        <v>0</v>
      </c>
      <c r="M270" s="52">
        <f>IF($B270="есть",[2]ист!M270,"нд")</f>
        <v>16.372636190000001</v>
      </c>
      <c r="N270" s="52">
        <f>IF($B270="есть",[2]ист!O270+[2]ист!P270+[2]ист!Q270,"нд")</f>
        <v>0</v>
      </c>
      <c r="O270" s="53">
        <f>ROUND('[2]10квФ'!N270,8)</f>
        <v>0.30668331999999998</v>
      </c>
      <c r="P270" s="53">
        <f>[2]ист!W270</f>
        <v>0</v>
      </c>
      <c r="Q270" s="53">
        <f>[2]ист!X270</f>
        <v>0</v>
      </c>
      <c r="R270" s="53">
        <f>ROUND(([2]ист!Y270+[2]ист!Z270),8)</f>
        <v>0.30668331999999998</v>
      </c>
      <c r="S270" s="53">
        <f t="shared" ref="S270:S282" si="362">O270-R270</f>
        <v>0</v>
      </c>
      <c r="T270" s="54">
        <f t="shared" ref="T270:T276" si="363">(O270-SUM(Q270:S270))*1000000</f>
        <v>0</v>
      </c>
      <c r="U270" s="53">
        <f t="shared" ref="U270:U282" si="364">IF($J270="нд","нд",O270-J270)</f>
        <v>-16.06595287</v>
      </c>
      <c r="V270" s="55">
        <f t="shared" ref="V270:V282" si="365">IF($J270=0,0,U270/J270)</f>
        <v>-0.98126854365778216</v>
      </c>
      <c r="W270" s="53">
        <f t="shared" ref="W270:X282" si="366">IF($J270="нд","нд",0)</f>
        <v>0</v>
      </c>
      <c r="X270" s="56">
        <f t="shared" si="366"/>
        <v>0</v>
      </c>
      <c r="Y270" s="53">
        <f t="shared" ref="Y270:Y282" si="367">Q270-L270</f>
        <v>0</v>
      </c>
      <c r="Z270" s="56">
        <f t="shared" ref="Z270:Z282" si="368">IF(Y270=0,0,Y270/L270)</f>
        <v>0</v>
      </c>
      <c r="AA270" s="53">
        <f t="shared" ref="AA270:AA282" si="369">IF($J270="нд","нд",R270-M270)</f>
        <v>-16.06595287</v>
      </c>
      <c r="AB270" s="55">
        <f t="shared" ref="AB270:AB282" si="370">IF(M270=0,0,AA270/M270)</f>
        <v>-0.98126854365778216</v>
      </c>
      <c r="AC270" s="53">
        <f t="shared" ref="AC270:AC282" si="371">IF($J270="нд","нд",S270-N270)</f>
        <v>0</v>
      </c>
      <c r="AD270" s="70">
        <f t="shared" ref="AD270:AD282" si="372">IF(N270=0,0,AC270/N270)</f>
        <v>0</v>
      </c>
      <c r="AE270" s="58" t="str">
        <f>'[2]10квФ'!Z270</f>
        <v>Отклонение обуловлено длительным согласованием трассы ЛЭП 15 кВ и ВЛ 0,4 кВ с собственниками земельных участков в 2024 г.</v>
      </c>
    </row>
    <row r="271" spans="1:31" ht="78.75" x14ac:dyDescent="0.25">
      <c r="A271" s="63" t="str">
        <f>'[2]10квФ'!A271</f>
        <v>22-1308</v>
      </c>
      <c r="B271" s="63" t="str">
        <f>'[2]10квФ'!B271</f>
        <v>есть</v>
      </c>
      <c r="C271" s="63" t="str">
        <f>'[2]10квФ'!C271</f>
        <v>план</v>
      </c>
      <c r="D271" s="64" t="str">
        <f>'[2]10квФ'!D271</f>
        <v>да</v>
      </c>
      <c r="E271" s="65" t="str">
        <f>'[2]10квФ'!E271</f>
        <v>нет</v>
      </c>
      <c r="F271" s="50"/>
      <c r="G271" s="59" t="str">
        <f>'[2]10квФ'!G271</f>
        <v>1.2.2.1</v>
      </c>
      <c r="H271" s="66" t="str">
        <f>'[2]10квФ'!H271</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I271" s="60" t="str">
        <f>'[2]10квФ'!I271</f>
        <v>N_22-1308</v>
      </c>
      <c r="J271" s="52">
        <f>IF(B271="есть",'[2]10квФ'!M271,"нд")</f>
        <v>1.3608202</v>
      </c>
      <c r="K271" s="52">
        <f>IF($B271="есть",[2]ист!K271,"нд")</f>
        <v>0</v>
      </c>
      <c r="L271" s="52">
        <f>IF($B271="есть",[2]ист!L271,"нд")</f>
        <v>0</v>
      </c>
      <c r="M271" s="52">
        <f>IF($B271="есть",[2]ист!M271,"нд")</f>
        <v>1.3608202</v>
      </c>
      <c r="N271" s="52">
        <f>IF($B271="есть",[2]ист!O271+[2]ист!P271+[2]ист!Q271,"нд")</f>
        <v>0</v>
      </c>
      <c r="O271" s="53">
        <f>ROUND('[2]10квФ'!N271,8)</f>
        <v>0</v>
      </c>
      <c r="P271" s="53">
        <f>[2]ист!W271</f>
        <v>0</v>
      </c>
      <c r="Q271" s="53">
        <f>[2]ист!X271</f>
        <v>0</v>
      </c>
      <c r="R271" s="53">
        <f>ROUND(([2]ист!Y271+[2]ист!Z271),8)</f>
        <v>0</v>
      </c>
      <c r="S271" s="53">
        <f t="shared" si="362"/>
        <v>0</v>
      </c>
      <c r="T271" s="54">
        <f t="shared" si="363"/>
        <v>0</v>
      </c>
      <c r="U271" s="53">
        <f t="shared" si="364"/>
        <v>-1.3608202</v>
      </c>
      <c r="V271" s="55">
        <f t="shared" si="365"/>
        <v>-1</v>
      </c>
      <c r="W271" s="53">
        <f t="shared" si="366"/>
        <v>0</v>
      </c>
      <c r="X271" s="56">
        <f t="shared" si="366"/>
        <v>0</v>
      </c>
      <c r="Y271" s="53">
        <f t="shared" si="367"/>
        <v>0</v>
      </c>
      <c r="Z271" s="56">
        <f t="shared" si="368"/>
        <v>0</v>
      </c>
      <c r="AA271" s="53">
        <f t="shared" si="369"/>
        <v>-1.3608202</v>
      </c>
      <c r="AB271" s="55">
        <f t="shared" si="370"/>
        <v>-1</v>
      </c>
      <c r="AC271" s="53">
        <f t="shared" si="371"/>
        <v>0</v>
      </c>
      <c r="AD271" s="70">
        <f t="shared" si="372"/>
        <v>0</v>
      </c>
      <c r="AE271" s="58" t="str">
        <f>'[2]10квФ'!Z271</f>
        <v>Отклонений нет.</v>
      </c>
    </row>
    <row r="272" spans="1:31" ht="157.5" x14ac:dyDescent="0.25">
      <c r="A272" s="63" t="str">
        <f>'[2]10квФ'!A272</f>
        <v>22-1313</v>
      </c>
      <c r="B272" s="63" t="str">
        <f>'[2]10квФ'!B272</f>
        <v>есть</v>
      </c>
      <c r="C272" s="63" t="str">
        <f>'[2]10квФ'!C272</f>
        <v>план</v>
      </c>
      <c r="D272" s="64" t="str">
        <f>'[2]10квФ'!D272</f>
        <v>да</v>
      </c>
      <c r="E272" s="65" t="str">
        <f>'[2]10квФ'!E272</f>
        <v>нет</v>
      </c>
      <c r="F272" s="50"/>
      <c r="G272" s="59" t="str">
        <f>'[2]10квФ'!G272</f>
        <v>1.2.2.1</v>
      </c>
      <c r="H272" s="66" t="str">
        <f>'[2]10квФ'!H272</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I272" s="60" t="str">
        <f>'[2]10квФ'!I272</f>
        <v>N_22-1313</v>
      </c>
      <c r="J272" s="52">
        <f>IF(B272="есть",'[2]10квФ'!M272,"нд")</f>
        <v>11.104819620000001</v>
      </c>
      <c r="K272" s="52">
        <f>IF($B272="есть",[2]ист!K272,"нд")</f>
        <v>0</v>
      </c>
      <c r="L272" s="52">
        <f>IF($B272="есть",[2]ист!L272,"нд")</f>
        <v>0</v>
      </c>
      <c r="M272" s="52">
        <f>IF($B272="есть",[2]ист!M272,"нд")</f>
        <v>11.104819620000001</v>
      </c>
      <c r="N272" s="52">
        <f>IF($B272="есть",[2]ист!O272+[2]ист!P272+[2]ист!Q272,"нд")</f>
        <v>0</v>
      </c>
      <c r="O272" s="53">
        <f>ROUND('[2]10квФ'!N272,8)</f>
        <v>0</v>
      </c>
      <c r="P272" s="53">
        <f>[2]ист!W272</f>
        <v>0</v>
      </c>
      <c r="Q272" s="53">
        <f>[2]ист!X272</f>
        <v>0</v>
      </c>
      <c r="R272" s="53">
        <f>ROUND(([2]ист!Y272+[2]ист!Z272),8)</f>
        <v>0</v>
      </c>
      <c r="S272" s="53">
        <f t="shared" si="362"/>
        <v>0</v>
      </c>
      <c r="T272" s="54">
        <f t="shared" si="363"/>
        <v>0</v>
      </c>
      <c r="U272" s="53">
        <f t="shared" si="364"/>
        <v>-11.104819620000001</v>
      </c>
      <c r="V272" s="55">
        <f t="shared" si="365"/>
        <v>-1</v>
      </c>
      <c r="W272" s="53">
        <f t="shared" si="366"/>
        <v>0</v>
      </c>
      <c r="X272" s="56">
        <f t="shared" si="366"/>
        <v>0</v>
      </c>
      <c r="Y272" s="53">
        <f t="shared" si="367"/>
        <v>0</v>
      </c>
      <c r="Z272" s="56">
        <f t="shared" si="368"/>
        <v>0</v>
      </c>
      <c r="AA272" s="53">
        <f t="shared" si="369"/>
        <v>-11.104819620000001</v>
      </c>
      <c r="AB272" s="55">
        <f t="shared" si="370"/>
        <v>-1</v>
      </c>
      <c r="AC272" s="53">
        <f t="shared" si="371"/>
        <v>0</v>
      </c>
      <c r="AD272" s="70">
        <f t="shared" si="372"/>
        <v>0</v>
      </c>
      <c r="AE272" s="58" t="str">
        <f>'[2]10квФ'!Z272</f>
        <v>Отклонений нет.</v>
      </c>
    </row>
    <row r="273" spans="1:31" ht="157.5" x14ac:dyDescent="0.25">
      <c r="A273" s="63" t="str">
        <f>'[2]10квФ'!A273</f>
        <v>22-1316</v>
      </c>
      <c r="B273" s="63" t="str">
        <f>'[2]10квФ'!B273</f>
        <v>есть</v>
      </c>
      <c r="C273" s="63" t="str">
        <f>'[2]10квФ'!C273</f>
        <v>план</v>
      </c>
      <c r="D273" s="64" t="str">
        <f>'[2]10квФ'!D273</f>
        <v>да</v>
      </c>
      <c r="E273" s="65" t="str">
        <f>'[2]10квФ'!E273</f>
        <v>нет</v>
      </c>
      <c r="F273" s="50"/>
      <c r="G273" s="59" t="str">
        <f>'[2]10квФ'!G273</f>
        <v>1.2.2.1</v>
      </c>
      <c r="H273" s="66" t="str">
        <f>'[2]10квФ'!H273</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I273" s="60" t="str">
        <f>'[2]10квФ'!I273</f>
        <v>N_22-1316</v>
      </c>
      <c r="J273" s="52">
        <f>IF(B273="есть",'[2]10квФ'!M273,"нд")</f>
        <v>12.208332970000001</v>
      </c>
      <c r="K273" s="52">
        <f>IF($B273="есть",[2]ист!K273,"нд")</f>
        <v>0</v>
      </c>
      <c r="L273" s="52">
        <f>IF($B273="есть",[2]ист!L273,"нд")</f>
        <v>0</v>
      </c>
      <c r="M273" s="52">
        <f>IF($B273="есть",[2]ист!M273,"нд")</f>
        <v>12.208332970000001</v>
      </c>
      <c r="N273" s="52">
        <f>IF($B273="есть",[2]ист!O273+[2]ист!P273+[2]ист!Q273,"нд")</f>
        <v>0</v>
      </c>
      <c r="O273" s="53">
        <f>ROUND('[2]10квФ'!N273,8)</f>
        <v>0</v>
      </c>
      <c r="P273" s="53">
        <f>[2]ист!W273</f>
        <v>0</v>
      </c>
      <c r="Q273" s="53">
        <f>[2]ист!X273</f>
        <v>0</v>
      </c>
      <c r="R273" s="53">
        <f>ROUND(([2]ист!Y273+[2]ист!Z273),8)</f>
        <v>0</v>
      </c>
      <c r="S273" s="53">
        <f t="shared" si="362"/>
        <v>0</v>
      </c>
      <c r="T273" s="54">
        <f t="shared" si="363"/>
        <v>0</v>
      </c>
      <c r="U273" s="53">
        <f t="shared" si="364"/>
        <v>-12.208332970000001</v>
      </c>
      <c r="V273" s="55">
        <f t="shared" si="365"/>
        <v>-1</v>
      </c>
      <c r="W273" s="53">
        <f t="shared" si="366"/>
        <v>0</v>
      </c>
      <c r="X273" s="56">
        <f t="shared" si="366"/>
        <v>0</v>
      </c>
      <c r="Y273" s="53">
        <f t="shared" si="367"/>
        <v>0</v>
      </c>
      <c r="Z273" s="56">
        <f t="shared" si="368"/>
        <v>0</v>
      </c>
      <c r="AA273" s="53">
        <f t="shared" si="369"/>
        <v>-12.208332970000001</v>
      </c>
      <c r="AB273" s="55">
        <f t="shared" si="370"/>
        <v>-1</v>
      </c>
      <c r="AC273" s="53">
        <f t="shared" si="371"/>
        <v>0</v>
      </c>
      <c r="AD273" s="70">
        <f t="shared" si="372"/>
        <v>0</v>
      </c>
      <c r="AE273" s="58" t="str">
        <f>'[2]10квФ'!Z273</f>
        <v>Отклонений нет.</v>
      </c>
    </row>
    <row r="274" spans="1:31" ht="126" x14ac:dyDescent="0.25">
      <c r="A274" s="63" t="str">
        <f>'[2]10квФ'!A274</f>
        <v>22-1330</v>
      </c>
      <c r="B274" s="63" t="str">
        <f>'[2]10квФ'!B274</f>
        <v>есть</v>
      </c>
      <c r="C274" s="63" t="str">
        <f>'[2]10квФ'!C274</f>
        <v>план</v>
      </c>
      <c r="D274" s="64" t="str">
        <f>'[2]10квФ'!D274</f>
        <v>да</v>
      </c>
      <c r="E274" s="65" t="str">
        <f>'[2]10квФ'!E274</f>
        <v>нет</v>
      </c>
      <c r="F274" s="50"/>
      <c r="G274" s="59" t="str">
        <f>'[2]10квФ'!G274</f>
        <v>1.2.2.1</v>
      </c>
      <c r="H274" s="66" t="str">
        <f>'[2]10квФ'!H274</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I274" s="60" t="str">
        <f>'[2]10квФ'!I274</f>
        <v>N_22-1330</v>
      </c>
      <c r="J274" s="52">
        <f>IF(B274="есть",'[2]10квФ'!M274,"нд")</f>
        <v>12.81260316</v>
      </c>
      <c r="K274" s="52">
        <f>IF($B274="есть",[2]ист!K274,"нд")</f>
        <v>0</v>
      </c>
      <c r="L274" s="52">
        <f>IF($B274="есть",[2]ист!L274,"нд")</f>
        <v>0</v>
      </c>
      <c r="M274" s="52">
        <f>IF($B274="есть",[2]ист!M274,"нд")</f>
        <v>12.81260316</v>
      </c>
      <c r="N274" s="52">
        <f>IF($B274="есть",[2]ист!O274+[2]ист!P274+[2]ист!Q274,"нд")</f>
        <v>0</v>
      </c>
      <c r="O274" s="53">
        <f>ROUND('[2]10квФ'!N274,8)</f>
        <v>0</v>
      </c>
      <c r="P274" s="53">
        <f>[2]ист!W274</f>
        <v>0</v>
      </c>
      <c r="Q274" s="53">
        <f>[2]ист!X274</f>
        <v>0</v>
      </c>
      <c r="R274" s="53">
        <f>ROUND(([2]ист!Y274+[2]ист!Z274),8)</f>
        <v>0</v>
      </c>
      <c r="S274" s="53">
        <f t="shared" si="362"/>
        <v>0</v>
      </c>
      <c r="T274" s="54">
        <f t="shared" si="363"/>
        <v>0</v>
      </c>
      <c r="U274" s="53">
        <f t="shared" si="364"/>
        <v>-12.81260316</v>
      </c>
      <c r="V274" s="55">
        <f t="shared" si="365"/>
        <v>-1</v>
      </c>
      <c r="W274" s="53">
        <f t="shared" si="366"/>
        <v>0</v>
      </c>
      <c r="X274" s="56">
        <f t="shared" si="366"/>
        <v>0</v>
      </c>
      <c r="Y274" s="53">
        <f t="shared" si="367"/>
        <v>0</v>
      </c>
      <c r="Z274" s="56">
        <f t="shared" si="368"/>
        <v>0</v>
      </c>
      <c r="AA274" s="53">
        <f t="shared" si="369"/>
        <v>-12.81260316</v>
      </c>
      <c r="AB274" s="55">
        <f t="shared" si="370"/>
        <v>-1</v>
      </c>
      <c r="AC274" s="53">
        <f t="shared" si="371"/>
        <v>0</v>
      </c>
      <c r="AD274" s="70">
        <f t="shared" si="372"/>
        <v>0</v>
      </c>
      <c r="AE274" s="58" t="str">
        <f>'[2]10квФ'!Z274</f>
        <v>Отклонений нет.</v>
      </c>
    </row>
    <row r="275" spans="1:31" ht="63" x14ac:dyDescent="0.25">
      <c r="A275" s="63" t="str">
        <f>'[2]10квФ'!A275</f>
        <v>22-1334</v>
      </c>
      <c r="B275" s="63" t="str">
        <f>'[2]10квФ'!B275</f>
        <v>есть</v>
      </c>
      <c r="C275" s="63" t="str">
        <f>'[2]10квФ'!C275</f>
        <v>план</v>
      </c>
      <c r="D275" s="64" t="str">
        <f>'[2]10квФ'!D275</f>
        <v>да</v>
      </c>
      <c r="E275" s="65" t="str">
        <f>'[2]10квФ'!E275</f>
        <v>нет</v>
      </c>
      <c r="F275" s="50"/>
      <c r="G275" s="59" t="str">
        <f>'[2]10квФ'!G275</f>
        <v>1.2.2.1</v>
      </c>
      <c r="H275" s="66" t="str">
        <f>'[2]10квФ'!H275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I275" s="60" t="str">
        <f>'[2]10квФ'!I275</f>
        <v>N_22-1334</v>
      </c>
      <c r="J275" s="52">
        <f>IF(B275="есть",'[2]10квФ'!M275,"нд")</f>
        <v>6.8835816899999998</v>
      </c>
      <c r="K275" s="52">
        <f>IF($B275="есть",[2]ист!K275,"нд")</f>
        <v>0</v>
      </c>
      <c r="L275" s="52">
        <f>IF($B275="есть",[2]ист!L275,"нд")</f>
        <v>0</v>
      </c>
      <c r="M275" s="52">
        <f>IF($B275="есть",[2]ист!M275,"нд")</f>
        <v>6.8835816899999998</v>
      </c>
      <c r="N275" s="52">
        <f>IF($B275="есть",[2]ист!O275+[2]ист!P275+[2]ист!Q275,"нд")</f>
        <v>0</v>
      </c>
      <c r="O275" s="53">
        <f>ROUND('[2]10квФ'!N275,8)</f>
        <v>5.9090740000000003E-2</v>
      </c>
      <c r="P275" s="53">
        <f>[2]ист!W275</f>
        <v>0</v>
      </c>
      <c r="Q275" s="53">
        <f>[2]ист!X275</f>
        <v>0</v>
      </c>
      <c r="R275" s="53">
        <f>ROUND(([2]ист!Y275+[2]ист!Z275),8)</f>
        <v>5.9090740000000003E-2</v>
      </c>
      <c r="S275" s="53">
        <f t="shared" si="362"/>
        <v>0</v>
      </c>
      <c r="T275" s="54">
        <f t="shared" si="363"/>
        <v>0</v>
      </c>
      <c r="U275" s="53">
        <f t="shared" si="364"/>
        <v>-6.8244909499999995</v>
      </c>
      <c r="V275" s="55">
        <f t="shared" si="365"/>
        <v>-0.99141569859106293</v>
      </c>
      <c r="W275" s="53">
        <f t="shared" si="366"/>
        <v>0</v>
      </c>
      <c r="X275" s="56">
        <f t="shared" si="366"/>
        <v>0</v>
      </c>
      <c r="Y275" s="53">
        <f t="shared" si="367"/>
        <v>0</v>
      </c>
      <c r="Z275" s="56">
        <f t="shared" si="368"/>
        <v>0</v>
      </c>
      <c r="AA275" s="53">
        <f t="shared" si="369"/>
        <v>-6.8244909499999995</v>
      </c>
      <c r="AB275" s="55">
        <f t="shared" si="370"/>
        <v>-0.99141569859106293</v>
      </c>
      <c r="AC275" s="53">
        <f t="shared" si="371"/>
        <v>0</v>
      </c>
      <c r="AD275" s="70">
        <f t="shared" si="372"/>
        <v>0</v>
      </c>
      <c r="AE275" s="58" t="str">
        <f>'[2]10квФ'!Z275</f>
        <v>Отклонение от плана обусловлено оплатой кредиторской задолженности за выполненные в 2024 году работы (поздняя сдача актов выполненных работ).</v>
      </c>
    </row>
    <row r="276" spans="1:31" ht="78.75" x14ac:dyDescent="0.25">
      <c r="A276" s="63" t="str">
        <f>'[2]10квФ'!A276</f>
        <v>22-1335</v>
      </c>
      <c r="B276" s="63" t="str">
        <f>'[2]10квФ'!B276</f>
        <v>есть</v>
      </c>
      <c r="C276" s="63" t="str">
        <f>'[2]10квФ'!C276</f>
        <v>план</v>
      </c>
      <c r="D276" s="64" t="str">
        <f>'[2]10квФ'!D276</f>
        <v>да</v>
      </c>
      <c r="E276" s="65" t="str">
        <f>'[2]10квФ'!E276</f>
        <v>нет</v>
      </c>
      <c r="F276" s="50"/>
      <c r="G276" s="59" t="str">
        <f>'[2]10квФ'!G276</f>
        <v>1.2.2.1</v>
      </c>
      <c r="H276" s="66" t="str">
        <f>'[2]10квФ'!H276</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I276" s="60" t="str">
        <f>'[2]10квФ'!I276</f>
        <v>N_22-1335</v>
      </c>
      <c r="J276" s="52">
        <f>IF(B276="есть",'[2]10квФ'!M276,"нд")</f>
        <v>6.2884151099999999</v>
      </c>
      <c r="K276" s="52">
        <f>IF($B276="есть",[2]ист!K276,"нд")</f>
        <v>0</v>
      </c>
      <c r="L276" s="52">
        <f>IF($B276="есть",[2]ист!L276,"нд")</f>
        <v>0</v>
      </c>
      <c r="M276" s="52">
        <f>IF($B276="есть",[2]ист!M276,"нд")</f>
        <v>6.2884151099999999</v>
      </c>
      <c r="N276" s="52">
        <f>IF($B276="есть",[2]ист!O276+[2]ист!P276+[2]ист!Q276,"нд")</f>
        <v>0</v>
      </c>
      <c r="O276" s="53">
        <f>ROUND('[2]10квФ'!N276,8)</f>
        <v>0</v>
      </c>
      <c r="P276" s="53">
        <f>[2]ист!W276</f>
        <v>0</v>
      </c>
      <c r="Q276" s="53">
        <f>[2]ист!X276</f>
        <v>0</v>
      </c>
      <c r="R276" s="53">
        <f>ROUND(([2]ист!Y276+[2]ист!Z276),8)</f>
        <v>0</v>
      </c>
      <c r="S276" s="53">
        <f t="shared" si="362"/>
        <v>0</v>
      </c>
      <c r="T276" s="54">
        <f t="shared" si="363"/>
        <v>0</v>
      </c>
      <c r="U276" s="53">
        <f t="shared" si="364"/>
        <v>-6.2884151099999999</v>
      </c>
      <c r="V276" s="55">
        <f t="shared" si="365"/>
        <v>-1</v>
      </c>
      <c r="W276" s="53">
        <f t="shared" si="366"/>
        <v>0</v>
      </c>
      <c r="X276" s="56">
        <f t="shared" si="366"/>
        <v>0</v>
      </c>
      <c r="Y276" s="53">
        <f t="shared" si="367"/>
        <v>0</v>
      </c>
      <c r="Z276" s="56">
        <f t="shared" si="368"/>
        <v>0</v>
      </c>
      <c r="AA276" s="53">
        <f t="shared" si="369"/>
        <v>-6.2884151099999999</v>
      </c>
      <c r="AB276" s="55">
        <f t="shared" si="370"/>
        <v>-1</v>
      </c>
      <c r="AC276" s="53">
        <f t="shared" si="371"/>
        <v>0</v>
      </c>
      <c r="AD276" s="70">
        <f t="shared" si="372"/>
        <v>0</v>
      </c>
      <c r="AE276" s="58" t="str">
        <f>'[2]10квФ'!Z276</f>
        <v>Отклонений нет.</v>
      </c>
    </row>
    <row r="277" spans="1:31" ht="63" x14ac:dyDescent="0.25">
      <c r="A277" s="63" t="str">
        <f>'[2]10квФ'!A277</f>
        <v>22-1263</v>
      </c>
      <c r="B277" s="63" t="str">
        <f>'[2]10квФ'!B277</f>
        <v>есть</v>
      </c>
      <c r="C277" s="63" t="str">
        <f>'[2]10квФ'!C277</f>
        <v>план</v>
      </c>
      <c r="D277" s="64" t="str">
        <f>'[2]10квФ'!D277</f>
        <v>да</v>
      </c>
      <c r="E277" s="65" t="str">
        <f>'[2]10квФ'!E277</f>
        <v>нет</v>
      </c>
      <c r="F277" s="50"/>
      <c r="G277" s="59" t="str">
        <f>'[2]10квФ'!G277</f>
        <v>1.2.2.1</v>
      </c>
      <c r="H277" s="66" t="str">
        <f>'[2]10квФ'!H277</f>
        <v>Реконструкция ВЛ 15 кВ № 15-038 протяженностью 1820 м, замена участков ВЛ на КЛ протяженностью протяжённостью 1635 м в п. Романово Зеленоградского ГО</v>
      </c>
      <c r="I277" s="60" t="str">
        <f>'[2]10квФ'!I277</f>
        <v>N_22-1263</v>
      </c>
      <c r="J277" s="52">
        <f>IF(B277="есть",'[2]10квФ'!M277,"нд")</f>
        <v>0.92345460999999995</v>
      </c>
      <c r="K277" s="52">
        <f>IF($B277="есть",[2]ист!K277,"нд")</f>
        <v>0</v>
      </c>
      <c r="L277" s="52">
        <f>IF($B277="есть",[2]ист!L277,"нд")</f>
        <v>0</v>
      </c>
      <c r="M277" s="52">
        <f>IF($B277="есть",[2]ист!M277,"нд")</f>
        <v>0.92345460999999995</v>
      </c>
      <c r="N277" s="52">
        <f>IF($B277="есть",[2]ист!O277+[2]ист!P277+[2]ист!Q277,"нд")</f>
        <v>0</v>
      </c>
      <c r="O277" s="53">
        <f>ROUND('[2]10квФ'!N277,8)</f>
        <v>0</v>
      </c>
      <c r="P277" s="53">
        <f>[2]ист!W277</f>
        <v>0</v>
      </c>
      <c r="Q277" s="53">
        <f>[2]ист!X277</f>
        <v>0</v>
      </c>
      <c r="R277" s="53">
        <f>ROUND(([2]ист!Y277+[2]ист!Z277),8)</f>
        <v>0</v>
      </c>
      <c r="S277" s="53">
        <f t="shared" si="362"/>
        <v>0</v>
      </c>
      <c r="T277" s="67"/>
      <c r="U277" s="53">
        <f t="shared" si="364"/>
        <v>-0.92345460999999995</v>
      </c>
      <c r="V277" s="55">
        <f t="shared" si="365"/>
        <v>-1</v>
      </c>
      <c r="W277" s="53">
        <f t="shared" si="366"/>
        <v>0</v>
      </c>
      <c r="X277" s="56">
        <f t="shared" si="366"/>
        <v>0</v>
      </c>
      <c r="Y277" s="53">
        <f t="shared" si="367"/>
        <v>0</v>
      </c>
      <c r="Z277" s="56">
        <f t="shared" si="368"/>
        <v>0</v>
      </c>
      <c r="AA277" s="53">
        <f t="shared" si="369"/>
        <v>-0.92345460999999995</v>
      </c>
      <c r="AB277" s="55">
        <f t="shared" si="370"/>
        <v>-1</v>
      </c>
      <c r="AC277" s="53">
        <f t="shared" si="371"/>
        <v>0</v>
      </c>
      <c r="AD277" s="70">
        <f t="shared" si="372"/>
        <v>0</v>
      </c>
      <c r="AE277" s="58" t="str">
        <f>'[2]10квФ'!Z277</f>
        <v>Отклонений нет.</v>
      </c>
    </row>
    <row r="278" spans="1:31" ht="47.25" x14ac:dyDescent="0.25">
      <c r="A278" s="63" t="str">
        <f>'[2]10квФ'!A278</f>
        <v>22-1266</v>
      </c>
      <c r="B278" s="63" t="str">
        <f>'[2]10квФ'!B278</f>
        <v>есть</v>
      </c>
      <c r="C278" s="63" t="str">
        <f>'[2]10квФ'!C278</f>
        <v>план</v>
      </c>
      <c r="D278" s="64" t="str">
        <f>'[2]10квФ'!D278</f>
        <v>да</v>
      </c>
      <c r="E278" s="65" t="str">
        <f>'[2]10квФ'!E278</f>
        <v>нет</v>
      </c>
      <c r="F278" s="50"/>
      <c r="G278" s="59" t="str">
        <f>'[2]10квФ'!G278</f>
        <v>1.2.2.1</v>
      </c>
      <c r="H278" s="66" t="str">
        <f>'[2]10квФ'!H278</f>
        <v>Реконструкция ВЛ 15 кВ № 15-036 протяжённостью 2100 м, замена участков ВЛ на КЛ протяженностью протяжённостью 100 м в Зеленоградском ГО</v>
      </c>
      <c r="I278" s="60" t="str">
        <f>'[2]10квФ'!I278</f>
        <v>N_22-1266</v>
      </c>
      <c r="J278" s="52">
        <f>IF(B278="есть",'[2]10квФ'!M278,"нд")</f>
        <v>0.45700183999999999</v>
      </c>
      <c r="K278" s="52">
        <f>IF($B278="есть",[2]ист!K278,"нд")</f>
        <v>0</v>
      </c>
      <c r="L278" s="52">
        <f>IF($B278="есть",[2]ист!L278,"нд")</f>
        <v>0</v>
      </c>
      <c r="M278" s="52">
        <f>IF($B278="есть",[2]ист!M278,"нд")</f>
        <v>0.45700183999999999</v>
      </c>
      <c r="N278" s="52">
        <f>IF($B278="есть",[2]ист!O278+[2]ист!P278+[2]ист!Q278,"нд")</f>
        <v>0</v>
      </c>
      <c r="O278" s="53">
        <f>ROUND('[2]10квФ'!N278,8)</f>
        <v>0</v>
      </c>
      <c r="P278" s="53">
        <f>[2]ист!W278</f>
        <v>0</v>
      </c>
      <c r="Q278" s="53">
        <f>[2]ист!X278</f>
        <v>0</v>
      </c>
      <c r="R278" s="53">
        <f>ROUND(([2]ист!Y278+[2]ист!Z278),8)</f>
        <v>0</v>
      </c>
      <c r="S278" s="53">
        <f t="shared" si="362"/>
        <v>0</v>
      </c>
      <c r="T278" s="67"/>
      <c r="U278" s="53">
        <f t="shared" si="364"/>
        <v>-0.45700183999999999</v>
      </c>
      <c r="V278" s="55">
        <f t="shared" si="365"/>
        <v>-1</v>
      </c>
      <c r="W278" s="53">
        <f t="shared" si="366"/>
        <v>0</v>
      </c>
      <c r="X278" s="56">
        <f t="shared" si="366"/>
        <v>0</v>
      </c>
      <c r="Y278" s="53">
        <f t="shared" si="367"/>
        <v>0</v>
      </c>
      <c r="Z278" s="56">
        <f t="shared" si="368"/>
        <v>0</v>
      </c>
      <c r="AA278" s="53">
        <f t="shared" si="369"/>
        <v>-0.45700183999999999</v>
      </c>
      <c r="AB278" s="55">
        <f t="shared" si="370"/>
        <v>-1</v>
      </c>
      <c r="AC278" s="53">
        <f t="shared" si="371"/>
        <v>0</v>
      </c>
      <c r="AD278" s="70">
        <f t="shared" si="372"/>
        <v>0</v>
      </c>
      <c r="AE278" s="58" t="str">
        <f>'[2]10квФ'!Z278</f>
        <v>Отклонений нет.</v>
      </c>
    </row>
    <row r="279" spans="1:31" ht="47.25" x14ac:dyDescent="0.25">
      <c r="A279" s="63" t="str">
        <f>'[2]10квФ'!A279</f>
        <v>22-1267</v>
      </c>
      <c r="B279" s="63" t="str">
        <f>'[2]10квФ'!B279</f>
        <v>есть</v>
      </c>
      <c r="C279" s="63" t="str">
        <f>'[2]10квФ'!C279</f>
        <v>план</v>
      </c>
      <c r="D279" s="64" t="str">
        <f>'[2]10квФ'!D279</f>
        <v>да</v>
      </c>
      <c r="E279" s="65" t="str">
        <f>'[2]10квФ'!E279</f>
        <v>нет</v>
      </c>
      <c r="F279" s="50"/>
      <c r="G279" s="59" t="str">
        <f>'[2]10квФ'!G279</f>
        <v>1.2.2.1</v>
      </c>
      <c r="H279" s="66" t="str">
        <f>'[2]10квФ'!H279</f>
        <v>Реконструкция ВЛ 15 кВ № 15-050 протяжённостью 6700 м, замена участков ВЛ на КЛ протяженностью 100 м в Зеленоградском ГО</v>
      </c>
      <c r="I279" s="60" t="str">
        <f>'[2]10квФ'!I279</f>
        <v>N_22-1267</v>
      </c>
      <c r="J279" s="52">
        <f>IF(B279="есть",'[2]10квФ'!M279,"нд")</f>
        <v>1.0801989400000001</v>
      </c>
      <c r="K279" s="52">
        <f>IF($B279="есть",[2]ист!K279,"нд")</f>
        <v>0</v>
      </c>
      <c r="L279" s="52">
        <f>IF($B279="есть",[2]ист!L279,"нд")</f>
        <v>0</v>
      </c>
      <c r="M279" s="52">
        <f>IF($B279="есть",[2]ист!M279,"нд")</f>
        <v>1.0801989400000001</v>
      </c>
      <c r="N279" s="52">
        <f>IF($B279="есть",[2]ист!O279+[2]ист!P279+[2]ист!Q279,"нд")</f>
        <v>0</v>
      </c>
      <c r="O279" s="53">
        <f>ROUND('[2]10квФ'!N279,8)</f>
        <v>0</v>
      </c>
      <c r="P279" s="53">
        <f>[2]ист!W279</f>
        <v>0</v>
      </c>
      <c r="Q279" s="53">
        <f>[2]ист!X279</f>
        <v>0</v>
      </c>
      <c r="R279" s="53">
        <f>ROUND(([2]ист!Y279+[2]ист!Z279),8)</f>
        <v>0</v>
      </c>
      <c r="S279" s="53">
        <f t="shared" si="362"/>
        <v>0</v>
      </c>
      <c r="T279" s="67"/>
      <c r="U279" s="53">
        <f t="shared" si="364"/>
        <v>-1.0801989400000001</v>
      </c>
      <c r="V279" s="55">
        <f t="shared" si="365"/>
        <v>-1</v>
      </c>
      <c r="W279" s="53">
        <f t="shared" si="366"/>
        <v>0</v>
      </c>
      <c r="X279" s="56">
        <f t="shared" si="366"/>
        <v>0</v>
      </c>
      <c r="Y279" s="53">
        <f t="shared" si="367"/>
        <v>0</v>
      </c>
      <c r="Z279" s="56">
        <f t="shared" si="368"/>
        <v>0</v>
      </c>
      <c r="AA279" s="53">
        <f t="shared" si="369"/>
        <v>-1.0801989400000001</v>
      </c>
      <c r="AB279" s="55">
        <f t="shared" si="370"/>
        <v>-1</v>
      </c>
      <c r="AC279" s="53">
        <f t="shared" si="371"/>
        <v>0</v>
      </c>
      <c r="AD279" s="70">
        <f t="shared" si="372"/>
        <v>0</v>
      </c>
      <c r="AE279" s="58" t="str">
        <f>'[2]10квФ'!Z279</f>
        <v>Отклонений нет.</v>
      </c>
    </row>
    <row r="280" spans="1:31" ht="31.5" x14ac:dyDescent="0.25">
      <c r="A280" s="63" t="str">
        <f>'[2]10квФ'!A280</f>
        <v>22-1268</v>
      </c>
      <c r="B280" s="63" t="str">
        <f>'[2]10квФ'!B280</f>
        <v>есть</v>
      </c>
      <c r="C280" s="63" t="str">
        <f>'[2]10квФ'!C280</f>
        <v>план</v>
      </c>
      <c r="D280" s="64" t="str">
        <f>'[2]10квФ'!D280</f>
        <v>да</v>
      </c>
      <c r="E280" s="65" t="str">
        <f>'[2]10квФ'!E280</f>
        <v>нет</v>
      </c>
      <c r="F280" s="50"/>
      <c r="G280" s="59" t="str">
        <f>'[2]10квФ'!G280</f>
        <v>1.2.2.1</v>
      </c>
      <c r="H280" s="66" t="str">
        <f>'[2]10квФ'!H280</f>
        <v>Реконструкция ВЛ 15 кВ № 15-114 с заменой ВЛ в КЛ протяжённостью 6700 м в Светловском ГО</v>
      </c>
      <c r="I280" s="60" t="str">
        <f>'[2]10квФ'!I280</f>
        <v>N_22-1268</v>
      </c>
      <c r="J280" s="52">
        <f>IF(B280="есть",'[2]10квФ'!M280,"нд")</f>
        <v>1.0222324300000001</v>
      </c>
      <c r="K280" s="52">
        <f>IF($B280="есть",[2]ист!K280,"нд")</f>
        <v>0</v>
      </c>
      <c r="L280" s="52">
        <f>IF($B280="есть",[2]ист!L280,"нд")</f>
        <v>0</v>
      </c>
      <c r="M280" s="52">
        <f>IF($B280="есть",[2]ист!M280,"нд")</f>
        <v>1.0222324300000001</v>
      </c>
      <c r="N280" s="52">
        <f>IF($B280="есть",[2]ист!O280+[2]ист!P280+[2]ист!Q280,"нд")</f>
        <v>0</v>
      </c>
      <c r="O280" s="53">
        <f>ROUND('[2]10квФ'!N280,8)</f>
        <v>0</v>
      </c>
      <c r="P280" s="53">
        <f>[2]ист!W280</f>
        <v>0</v>
      </c>
      <c r="Q280" s="53">
        <f>[2]ист!X280</f>
        <v>0</v>
      </c>
      <c r="R280" s="53">
        <f>ROUND(([2]ист!Y280+[2]ист!Z280),8)</f>
        <v>0</v>
      </c>
      <c r="S280" s="53">
        <f t="shared" si="362"/>
        <v>0</v>
      </c>
      <c r="T280" s="67"/>
      <c r="U280" s="53">
        <f t="shared" si="364"/>
        <v>-1.0222324300000001</v>
      </c>
      <c r="V280" s="55">
        <f t="shared" si="365"/>
        <v>-1</v>
      </c>
      <c r="W280" s="53">
        <f t="shared" si="366"/>
        <v>0</v>
      </c>
      <c r="X280" s="56">
        <f t="shared" si="366"/>
        <v>0</v>
      </c>
      <c r="Y280" s="53">
        <f t="shared" si="367"/>
        <v>0</v>
      </c>
      <c r="Z280" s="56">
        <f t="shared" si="368"/>
        <v>0</v>
      </c>
      <c r="AA280" s="53">
        <f t="shared" si="369"/>
        <v>-1.0222324300000001</v>
      </c>
      <c r="AB280" s="55">
        <f t="shared" si="370"/>
        <v>-1</v>
      </c>
      <c r="AC280" s="53">
        <f t="shared" si="371"/>
        <v>0</v>
      </c>
      <c r="AD280" s="70">
        <f t="shared" si="372"/>
        <v>0</v>
      </c>
      <c r="AE280" s="58" t="str">
        <f>'[2]10квФ'!Z280</f>
        <v>Отклонений нет.</v>
      </c>
    </row>
    <row r="281" spans="1:31" ht="157.5" x14ac:dyDescent="0.25">
      <c r="A281" s="63" t="str">
        <f>'[2]10квФ'!A281</f>
        <v>22-1317</v>
      </c>
      <c r="B281" s="63" t="str">
        <f>'[2]10квФ'!B281</f>
        <v>есть</v>
      </c>
      <c r="C281" s="63" t="str">
        <f>'[2]10квФ'!C281</f>
        <v>план</v>
      </c>
      <c r="D281" s="64" t="str">
        <f>'[2]10квФ'!D281</f>
        <v>да</v>
      </c>
      <c r="E281" s="65" t="str">
        <f>'[2]10квФ'!E281</f>
        <v>нет</v>
      </c>
      <c r="F281" s="50"/>
      <c r="G281" s="59" t="str">
        <f>'[2]10квФ'!G281</f>
        <v>1.2.2.1</v>
      </c>
      <c r="H281" s="66" t="str">
        <f>'[2]10квФ'!H281</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c r="I281" s="60" t="str">
        <f>'[2]10квФ'!I281</f>
        <v>N_22-1317</v>
      </c>
      <c r="J281" s="52">
        <f>IF(B281="есть",'[2]10квФ'!M281,"нд")</f>
        <v>0.43815278000000002</v>
      </c>
      <c r="K281" s="52">
        <f>IF($B281="есть",[2]ист!K281,"нд")</f>
        <v>0</v>
      </c>
      <c r="L281" s="52">
        <f>IF($B281="есть",[2]ист!L281,"нд")</f>
        <v>0</v>
      </c>
      <c r="M281" s="52">
        <f>IF($B281="есть",[2]ист!M281,"нд")</f>
        <v>0.43815278000000002</v>
      </c>
      <c r="N281" s="52">
        <f>IF($B281="есть",[2]ист!O281+[2]ист!P281+[2]ист!Q281,"нд")</f>
        <v>0</v>
      </c>
      <c r="O281" s="53">
        <f>ROUND('[2]10квФ'!N281,8)</f>
        <v>0</v>
      </c>
      <c r="P281" s="53">
        <f>[2]ист!W281</f>
        <v>0</v>
      </c>
      <c r="Q281" s="53">
        <f>[2]ист!X281</f>
        <v>0</v>
      </c>
      <c r="R281" s="53">
        <f>ROUND(([2]ист!Y281+[2]ист!Z281),8)</f>
        <v>0</v>
      </c>
      <c r="S281" s="53">
        <f t="shared" si="362"/>
        <v>0</v>
      </c>
      <c r="T281" s="67"/>
      <c r="U281" s="53">
        <f t="shared" si="364"/>
        <v>-0.43815278000000002</v>
      </c>
      <c r="V281" s="55">
        <f t="shared" si="365"/>
        <v>-1</v>
      </c>
      <c r="W281" s="53">
        <f t="shared" si="366"/>
        <v>0</v>
      </c>
      <c r="X281" s="56">
        <f t="shared" si="366"/>
        <v>0</v>
      </c>
      <c r="Y281" s="53">
        <f t="shared" si="367"/>
        <v>0</v>
      </c>
      <c r="Z281" s="56">
        <f t="shared" si="368"/>
        <v>0</v>
      </c>
      <c r="AA281" s="53">
        <f t="shared" si="369"/>
        <v>-0.43815278000000002</v>
      </c>
      <c r="AB281" s="55">
        <f t="shared" si="370"/>
        <v>-1</v>
      </c>
      <c r="AC281" s="53">
        <f t="shared" si="371"/>
        <v>0</v>
      </c>
      <c r="AD281" s="70">
        <f t="shared" si="372"/>
        <v>0</v>
      </c>
      <c r="AE281" s="58" t="str">
        <f>'[2]10квФ'!Z281</f>
        <v>Отклонений нет.</v>
      </c>
    </row>
    <row r="282" spans="1:31" ht="94.5" x14ac:dyDescent="0.25">
      <c r="A282" s="63" t="str">
        <f>'[2]10квФ'!A282</f>
        <v>22-1294</v>
      </c>
      <c r="B282" s="63" t="str">
        <f>'[2]10квФ'!B282</f>
        <v>есть</v>
      </c>
      <c r="C282" s="63" t="str">
        <f>'[2]10квФ'!C282</f>
        <v>план</v>
      </c>
      <c r="D282" s="64" t="str">
        <f>'[2]10квФ'!D282</f>
        <v>да</v>
      </c>
      <c r="E282" s="65" t="str">
        <f>'[2]10квФ'!E282</f>
        <v>нет</v>
      </c>
      <c r="F282" s="50"/>
      <c r="G282" s="59" t="str">
        <f>'[2]10квФ'!G282</f>
        <v>1.2.2.1</v>
      </c>
      <c r="H282" s="66" t="str">
        <f>'[2]10квФ'!H282</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I282" s="60" t="str">
        <f>'[2]10квФ'!I282</f>
        <v>N_22-1294</v>
      </c>
      <c r="J282" s="52">
        <f>IF(B282="есть",'[2]10квФ'!M282,"нд")</f>
        <v>0</v>
      </c>
      <c r="K282" s="52">
        <f>IF($B282="есть",[2]ист!K282,"нд")</f>
        <v>0</v>
      </c>
      <c r="L282" s="52">
        <f>IF($B282="есть",[2]ист!L282,"нд")</f>
        <v>0</v>
      </c>
      <c r="M282" s="52">
        <f>IF($B282="есть",[2]ист!M282,"нд")</f>
        <v>0</v>
      </c>
      <c r="N282" s="52">
        <f>IF($B282="есть",[2]ист!O282+[2]ист!P282+[2]ист!Q282,"нд")</f>
        <v>0</v>
      </c>
      <c r="O282" s="53">
        <f>ROUND('[2]10квФ'!N282,8)</f>
        <v>0.22220153000000001</v>
      </c>
      <c r="P282" s="53">
        <f>[2]ист!W282</f>
        <v>0</v>
      </c>
      <c r="Q282" s="53">
        <f>[2]ист!X282</f>
        <v>0</v>
      </c>
      <c r="R282" s="53">
        <f>ROUND(([2]ист!Y282+[2]ист!Z282),8)</f>
        <v>0.22220153000000001</v>
      </c>
      <c r="S282" s="53">
        <f t="shared" si="362"/>
        <v>0</v>
      </c>
      <c r="T282" s="53"/>
      <c r="U282" s="53">
        <f t="shared" si="364"/>
        <v>0.22220153000000001</v>
      </c>
      <c r="V282" s="55">
        <f t="shared" si="365"/>
        <v>0</v>
      </c>
      <c r="W282" s="53">
        <f t="shared" si="366"/>
        <v>0</v>
      </c>
      <c r="X282" s="56">
        <f t="shared" si="366"/>
        <v>0</v>
      </c>
      <c r="Y282" s="53">
        <f t="shared" si="367"/>
        <v>0</v>
      </c>
      <c r="Z282" s="56">
        <f t="shared" si="368"/>
        <v>0</v>
      </c>
      <c r="AA282" s="53">
        <f t="shared" si="369"/>
        <v>0.22220153000000001</v>
      </c>
      <c r="AB282" s="55">
        <f t="shared" si="370"/>
        <v>0</v>
      </c>
      <c r="AC282" s="53">
        <f t="shared" si="371"/>
        <v>0</v>
      </c>
      <c r="AD282" s="70">
        <f t="shared" si="372"/>
        <v>0</v>
      </c>
      <c r="AE282" s="58" t="str">
        <f>'[2]10квФ'!Z282</f>
        <v>Отклонение обуловлено длительным согласованием трассы ЛЭП 15 кВ и ВЛ 0,4 кВ с собственниками земельных участков в 2024 г.</v>
      </c>
    </row>
    <row r="283" spans="1:31" x14ac:dyDescent="0.25">
      <c r="A283" s="63">
        <f>'[2]10квФ'!A283</f>
        <v>0</v>
      </c>
      <c r="B283" s="63">
        <f>'[2]10квФ'!B283</f>
        <v>0</v>
      </c>
      <c r="C283" s="63">
        <f>'[2]10квФ'!C283</f>
        <v>0</v>
      </c>
      <c r="D283" s="64" t="str">
        <f>'[2]10квФ'!D283</f>
        <v>-</v>
      </c>
      <c r="E283" s="65">
        <f>'[2]10квФ'!E283</f>
        <v>0</v>
      </c>
      <c r="F283" s="50"/>
      <c r="G283" s="59" t="str">
        <f>'[2]10квФ'!G283</f>
        <v>-</v>
      </c>
      <c r="H283" s="66" t="str">
        <f>'[2]10квФ'!H283</f>
        <v>-</v>
      </c>
      <c r="I283" s="60" t="str">
        <f>'[2]10квФ'!I283</f>
        <v>-</v>
      </c>
      <c r="J283" s="52"/>
      <c r="K283" s="52"/>
      <c r="L283" s="52"/>
      <c r="M283" s="52"/>
      <c r="N283" s="52"/>
      <c r="O283" s="53"/>
      <c r="P283" s="53"/>
      <c r="Q283" s="53"/>
      <c r="R283" s="53"/>
      <c r="S283" s="53"/>
      <c r="T283" s="53"/>
      <c r="U283" s="53"/>
      <c r="V283" s="56"/>
      <c r="W283" s="53"/>
      <c r="X283" s="56"/>
      <c r="Y283" s="53"/>
      <c r="Z283" s="56"/>
      <c r="AA283" s="53"/>
      <c r="AB283" s="56"/>
      <c r="AC283" s="53"/>
      <c r="AD283" s="56"/>
      <c r="AE283" s="58">
        <f>'[2]10квФ'!Z283</f>
        <v>0</v>
      </c>
    </row>
    <row r="284" spans="1:31" x14ac:dyDescent="0.25">
      <c r="A284" s="63">
        <f>'[2]10квФ'!A284</f>
        <v>0</v>
      </c>
      <c r="B284" s="63">
        <f>'[2]10квФ'!B284</f>
        <v>0</v>
      </c>
      <c r="C284" s="63">
        <f>'[2]10квФ'!C284</f>
        <v>0</v>
      </c>
      <c r="D284" s="64" t="str">
        <f>'[2]10квФ'!D284</f>
        <v>-</v>
      </c>
      <c r="E284" s="65">
        <f>'[2]10квФ'!E284</f>
        <v>0</v>
      </c>
      <c r="F284" s="50"/>
      <c r="G284" s="59" t="str">
        <f>'[2]10квФ'!G284</f>
        <v>-</v>
      </c>
      <c r="H284" s="66" t="str">
        <f>'[2]10квФ'!H284</f>
        <v>-</v>
      </c>
      <c r="I284" s="60" t="str">
        <f>'[2]10квФ'!I284</f>
        <v>-</v>
      </c>
      <c r="J284" s="52"/>
      <c r="K284" s="52"/>
      <c r="L284" s="52"/>
      <c r="M284" s="52"/>
      <c r="N284" s="52"/>
      <c r="O284" s="53"/>
      <c r="P284" s="53"/>
      <c r="Q284" s="53"/>
      <c r="R284" s="53"/>
      <c r="S284" s="53"/>
      <c r="T284" s="53"/>
      <c r="U284" s="53"/>
      <c r="V284" s="56"/>
      <c r="W284" s="53"/>
      <c r="X284" s="56"/>
      <c r="Y284" s="53"/>
      <c r="Z284" s="56"/>
      <c r="AA284" s="53"/>
      <c r="AB284" s="56"/>
      <c r="AC284" s="53"/>
      <c r="AD284" s="56"/>
      <c r="AE284" s="58">
        <f>'[2]10квФ'!Z284</f>
        <v>0</v>
      </c>
    </row>
    <row r="285" spans="1:31" x14ac:dyDescent="0.25">
      <c r="A285" s="63">
        <f>'[2]10квФ'!A285</f>
        <v>0</v>
      </c>
      <c r="B285" s="63">
        <f>'[2]10квФ'!B285</f>
        <v>0</v>
      </c>
      <c r="C285" s="63">
        <f>'[2]10квФ'!C285</f>
        <v>0</v>
      </c>
      <c r="D285" s="64" t="str">
        <f>'[2]10квФ'!D285</f>
        <v>-</v>
      </c>
      <c r="E285" s="65">
        <f>'[2]10квФ'!E285</f>
        <v>0</v>
      </c>
      <c r="F285" s="50"/>
      <c r="G285" s="59" t="str">
        <f>'[2]10квФ'!G285</f>
        <v>-</v>
      </c>
      <c r="H285" s="66" t="str">
        <f>'[2]10квФ'!H285</f>
        <v>-</v>
      </c>
      <c r="I285" s="60" t="str">
        <f>'[2]10квФ'!I285</f>
        <v>-</v>
      </c>
      <c r="J285" s="52"/>
      <c r="K285" s="52"/>
      <c r="L285" s="52"/>
      <c r="M285" s="52"/>
      <c r="N285" s="52"/>
      <c r="O285" s="53"/>
      <c r="P285" s="53"/>
      <c r="Q285" s="53"/>
      <c r="R285" s="53"/>
      <c r="S285" s="53"/>
      <c r="T285" s="53"/>
      <c r="U285" s="53"/>
      <c r="V285" s="56"/>
      <c r="W285" s="53"/>
      <c r="X285" s="56"/>
      <c r="Y285" s="53"/>
      <c r="Z285" s="56"/>
      <c r="AA285" s="53"/>
      <c r="AB285" s="56"/>
      <c r="AC285" s="53"/>
      <c r="AD285" s="56"/>
      <c r="AE285" s="58">
        <f>'[2]10квФ'!Z285</f>
        <v>0</v>
      </c>
    </row>
    <row r="286" spans="1:31" x14ac:dyDescent="0.25">
      <c r="A286" s="63">
        <f>'[2]10квФ'!A286</f>
        <v>0</v>
      </c>
      <c r="B286" s="63">
        <f>'[2]10квФ'!B286</f>
        <v>0</v>
      </c>
      <c r="C286" s="63">
        <f>'[2]10квФ'!C286</f>
        <v>0</v>
      </c>
      <c r="D286" s="64" t="str">
        <f>'[2]10квФ'!D286</f>
        <v>-</v>
      </c>
      <c r="E286" s="65">
        <f>'[2]10квФ'!E286</f>
        <v>0</v>
      </c>
      <c r="F286" s="50"/>
      <c r="G286" s="59" t="str">
        <f>'[2]10квФ'!G286</f>
        <v>-</v>
      </c>
      <c r="H286" s="66" t="str">
        <f>'[2]10квФ'!H286</f>
        <v>-</v>
      </c>
      <c r="I286" s="60" t="str">
        <f>'[2]10квФ'!I286</f>
        <v>-</v>
      </c>
      <c r="J286" s="52"/>
      <c r="K286" s="52"/>
      <c r="L286" s="52"/>
      <c r="M286" s="52"/>
      <c r="N286" s="52"/>
      <c r="O286" s="53"/>
      <c r="P286" s="53"/>
      <c r="Q286" s="53"/>
      <c r="R286" s="53"/>
      <c r="S286" s="53"/>
      <c r="T286" s="53"/>
      <c r="U286" s="53"/>
      <c r="V286" s="56"/>
      <c r="W286" s="53"/>
      <c r="X286" s="56"/>
      <c r="Y286" s="53"/>
      <c r="Z286" s="56"/>
      <c r="AA286" s="53"/>
      <c r="AB286" s="56"/>
      <c r="AC286" s="53"/>
      <c r="AD286" s="56"/>
      <c r="AE286" s="58">
        <f>'[2]10квФ'!Z286</f>
        <v>0</v>
      </c>
    </row>
    <row r="287" spans="1:31" x14ac:dyDescent="0.25">
      <c r="A287" s="63">
        <f>'[2]10квФ'!A287</f>
        <v>0</v>
      </c>
      <c r="B287" s="63">
        <f>'[2]10квФ'!B287</f>
        <v>0</v>
      </c>
      <c r="C287" s="63">
        <f>'[2]10квФ'!C287</f>
        <v>0</v>
      </c>
      <c r="D287" s="64" t="str">
        <f>'[2]10квФ'!D287</f>
        <v>-</v>
      </c>
      <c r="E287" s="65">
        <f>'[2]10квФ'!E287</f>
        <v>0</v>
      </c>
      <c r="F287" s="50"/>
      <c r="G287" s="59" t="str">
        <f>'[2]10квФ'!G287</f>
        <v>-</v>
      </c>
      <c r="H287" s="66" t="str">
        <f>'[2]10квФ'!H287</f>
        <v>-</v>
      </c>
      <c r="I287" s="60" t="str">
        <f>'[2]10квФ'!I287</f>
        <v>-</v>
      </c>
      <c r="J287" s="67"/>
      <c r="K287" s="67"/>
      <c r="L287" s="67"/>
      <c r="M287" s="67"/>
      <c r="N287" s="67"/>
      <c r="O287" s="67"/>
      <c r="P287" s="67"/>
      <c r="Q287" s="67"/>
      <c r="R287" s="67"/>
      <c r="S287" s="67"/>
      <c r="T287" s="67"/>
      <c r="U287" s="67"/>
      <c r="V287" s="67"/>
      <c r="W287" s="67"/>
      <c r="X287" s="67"/>
      <c r="Y287" s="67"/>
      <c r="Z287" s="67"/>
      <c r="AA287" s="67"/>
      <c r="AB287" s="67"/>
      <c r="AC287" s="67"/>
      <c r="AD287" s="67"/>
      <c r="AE287" s="67"/>
    </row>
    <row r="288" spans="1:31" x14ac:dyDescent="0.25">
      <c r="A288" s="63">
        <f>'[2]10квФ'!A288</f>
        <v>0</v>
      </c>
      <c r="B288" s="63">
        <f>'[2]10квФ'!B288</f>
        <v>0</v>
      </c>
      <c r="C288" s="63">
        <f>'[2]10квФ'!C288</f>
        <v>0</v>
      </c>
      <c r="D288" s="64" t="str">
        <f>'[2]10квФ'!D288</f>
        <v>-</v>
      </c>
      <c r="E288" s="65">
        <f>'[2]10квФ'!E288</f>
        <v>0</v>
      </c>
      <c r="F288" s="50"/>
      <c r="G288" s="59" t="str">
        <f>'[2]10квФ'!G288</f>
        <v>-</v>
      </c>
      <c r="H288" s="66" t="str">
        <f>'[2]10квФ'!H288</f>
        <v>-</v>
      </c>
      <c r="I288" s="60" t="str">
        <f>'[2]10квФ'!I288</f>
        <v>-</v>
      </c>
      <c r="J288" s="52"/>
      <c r="K288" s="52"/>
      <c r="L288" s="52"/>
      <c r="M288" s="52"/>
      <c r="N288" s="52"/>
      <c r="O288" s="53"/>
      <c r="P288" s="53"/>
      <c r="Q288" s="53"/>
      <c r="R288" s="53"/>
      <c r="S288" s="53"/>
      <c r="T288" s="53"/>
      <c r="U288" s="53"/>
      <c r="V288" s="56"/>
      <c r="W288" s="53"/>
      <c r="X288" s="56"/>
      <c r="Y288" s="53"/>
      <c r="Z288" s="56"/>
      <c r="AA288" s="53"/>
      <c r="AB288" s="56"/>
      <c r="AC288" s="53"/>
      <c r="AD288" s="56"/>
      <c r="AE288" s="58">
        <f>'[2]10квФ'!Z288</f>
        <v>0</v>
      </c>
    </row>
    <row r="289" spans="1:31" x14ac:dyDescent="0.25">
      <c r="A289" s="63">
        <f>'[2]10квФ'!A289</f>
        <v>0</v>
      </c>
      <c r="B289" s="63">
        <f>'[2]10квФ'!B289</f>
        <v>0</v>
      </c>
      <c r="C289" s="63">
        <f>'[2]10квФ'!C289</f>
        <v>0</v>
      </c>
      <c r="D289" s="64" t="str">
        <f>'[2]10квФ'!D289</f>
        <v>-</v>
      </c>
      <c r="E289" s="65">
        <f>'[2]10квФ'!E289</f>
        <v>0</v>
      </c>
      <c r="F289" s="50"/>
      <c r="G289" s="59" t="str">
        <f>'[2]10квФ'!G289</f>
        <v>-</v>
      </c>
      <c r="H289" s="66" t="str">
        <f>'[2]10квФ'!H289</f>
        <v>-</v>
      </c>
      <c r="I289" s="60" t="str">
        <f>'[2]10квФ'!I289</f>
        <v>-</v>
      </c>
      <c r="J289" s="52"/>
      <c r="K289" s="52"/>
      <c r="L289" s="52"/>
      <c r="M289" s="52"/>
      <c r="N289" s="52"/>
      <c r="O289" s="53"/>
      <c r="P289" s="53"/>
      <c r="Q289" s="53"/>
      <c r="R289" s="53"/>
      <c r="S289" s="53"/>
      <c r="T289" s="53"/>
      <c r="U289" s="53"/>
      <c r="V289" s="56"/>
      <c r="W289" s="53"/>
      <c r="X289" s="56"/>
      <c r="Y289" s="53"/>
      <c r="Z289" s="56"/>
      <c r="AA289" s="53"/>
      <c r="AB289" s="56"/>
      <c r="AC289" s="53"/>
      <c r="AD289" s="56"/>
      <c r="AE289" s="58">
        <f>'[2]10квФ'!Z289</f>
        <v>0</v>
      </c>
    </row>
    <row r="290" spans="1:31" x14ac:dyDescent="0.25">
      <c r="A290" s="63">
        <f>'[2]10квФ'!A290</f>
        <v>0</v>
      </c>
      <c r="B290" s="63">
        <f>'[2]10квФ'!B290</f>
        <v>0</v>
      </c>
      <c r="C290" s="63">
        <f>'[2]10квФ'!C290</f>
        <v>0</v>
      </c>
      <c r="D290" s="64" t="str">
        <f>'[2]10квФ'!D290</f>
        <v>-</v>
      </c>
      <c r="E290" s="65">
        <f>'[2]10квФ'!E290</f>
        <v>0</v>
      </c>
      <c r="F290" s="50"/>
      <c r="G290" s="59" t="str">
        <f>'[2]10квФ'!G290</f>
        <v>-</v>
      </c>
      <c r="H290" s="66" t="str">
        <f>'[2]10квФ'!H290</f>
        <v>-</v>
      </c>
      <c r="I290" s="60" t="str">
        <f>'[2]10квФ'!I290</f>
        <v>-</v>
      </c>
      <c r="J290" s="52"/>
      <c r="K290" s="52"/>
      <c r="L290" s="52"/>
      <c r="M290" s="52"/>
      <c r="N290" s="52"/>
      <c r="O290" s="53"/>
      <c r="P290" s="53"/>
      <c r="Q290" s="53"/>
      <c r="R290" s="53"/>
      <c r="S290" s="53"/>
      <c r="T290" s="53"/>
      <c r="U290" s="53"/>
      <c r="V290" s="56"/>
      <c r="W290" s="53"/>
      <c r="X290" s="56"/>
      <c r="Y290" s="53"/>
      <c r="Z290" s="56"/>
      <c r="AA290" s="53"/>
      <c r="AB290" s="56"/>
      <c r="AC290" s="53"/>
      <c r="AD290" s="56"/>
      <c r="AE290" s="58">
        <f>'[2]10квФ'!Z290</f>
        <v>0</v>
      </c>
    </row>
    <row r="291" spans="1:31" ht="78.75" x14ac:dyDescent="0.25">
      <c r="A291" s="63" t="str">
        <f>'[2]10квФ'!A291</f>
        <v>21-0143</v>
      </c>
      <c r="B291" s="63">
        <f>'[2]10квФ'!B291</f>
        <v>0</v>
      </c>
      <c r="C291" s="63" t="str">
        <f>'[2]10квФ'!C291</f>
        <v>внеплан</v>
      </c>
      <c r="D291" s="64" t="str">
        <f>'[2]10квФ'!D291</f>
        <v>да</v>
      </c>
      <c r="E291" s="65" t="str">
        <f>'[2]10квФ'!E291</f>
        <v>вынос</v>
      </c>
      <c r="F291" s="50"/>
      <c r="G291" s="59" t="str">
        <f>'[2]10квФ'!G291</f>
        <v>1.2.2.1</v>
      </c>
      <c r="H291" s="66" t="str">
        <f>'[2]10квФ'!H291</f>
        <v>Переустройство ЛЭП 0,4 кВ от ТП 246-04 (инв.511473003), ТП 246-01 (инв.511588801), ПС В-48 (инв.511594401), строительство ТП 15/0,4 кВ, КЛ 15 кВ от ВЛ 15-246 (инв.511565), КЛ 0,4 кВ в п. Железнодорожный</v>
      </c>
      <c r="I291" s="60" t="str">
        <f>'[2]10квФ'!I291</f>
        <v>O_21-0143</v>
      </c>
      <c r="J291" s="52" t="str">
        <f>IF(B291="есть",'[2]10квФ'!M291,"нд")</f>
        <v>нд</v>
      </c>
      <c r="K291" s="52" t="str">
        <f>IF($B291="есть",[2]ист!K291,"нд")</f>
        <v>нд</v>
      </c>
      <c r="L291" s="52" t="str">
        <f>IF($B291="есть",[2]ист!L291,"нд")</f>
        <v>нд</v>
      </c>
      <c r="M291" s="52" t="str">
        <f>IF($B291="есть",[2]ист!M291,"нд")</f>
        <v>нд</v>
      </c>
      <c r="N291" s="52" t="str">
        <f>IF($B291="есть",[2]ист!O291+[2]ист!P291+[2]ист!Q291,"нд")</f>
        <v>нд</v>
      </c>
      <c r="O291" s="53">
        <f>ROUND('[2]10квФ'!N291,8)</f>
        <v>0.85594177000000005</v>
      </c>
      <c r="P291" s="53">
        <f>[2]ист!W291</f>
        <v>0</v>
      </c>
      <c r="Q291" s="53">
        <f>[2]ист!X291</f>
        <v>0</v>
      </c>
      <c r="R291" s="53">
        <f>ROUND(([2]ист!Y291+[2]ист!Z291),8)</f>
        <v>0</v>
      </c>
      <c r="S291" s="53">
        <f t="shared" ref="S291:S293" si="373">O291-R291</f>
        <v>0.85594177000000005</v>
      </c>
      <c r="T291" s="54">
        <f t="shared" ref="T291:T293" si="374">(O291-SUM(Q291:S291))*1000000</f>
        <v>0</v>
      </c>
      <c r="U291" s="53" t="str">
        <f t="shared" ref="U291:U293" si="375">IF($J291="нд","нд",O291-J291)</f>
        <v>нд</v>
      </c>
      <c r="V291" s="55" t="str">
        <f t="shared" ref="V291:V293" si="376">IF($J291="нд", "нд",U291/J291)</f>
        <v>нд</v>
      </c>
      <c r="W291" s="53" t="str">
        <f t="shared" ref="W291:Y293" si="377">IF($J291="нд","нд",0)</f>
        <v>нд</v>
      </c>
      <c r="X291" s="56" t="str">
        <f t="shared" si="377"/>
        <v>нд</v>
      </c>
      <c r="Y291" s="53" t="str">
        <f t="shared" si="377"/>
        <v>нд</v>
      </c>
      <c r="Z291" s="56" t="str">
        <f t="shared" ref="Z291:Z293" si="378">IF(Y291="нд","нд",0)</f>
        <v>нд</v>
      </c>
      <c r="AA291" s="53" t="str">
        <f t="shared" ref="AA291:AA293" si="379">IF($J291="нд","нд",R291-M291)</f>
        <v>нд</v>
      </c>
      <c r="AB291" s="55" t="str">
        <f t="shared" ref="AB291:AB293" si="380">IF(M291="нд","нд",AA291/M291)</f>
        <v>нд</v>
      </c>
      <c r="AC291" s="53" t="str">
        <f t="shared" ref="AC291:AC293" si="381">IF($J291="нд","нд",S291-N291)</f>
        <v>нд</v>
      </c>
      <c r="AD291" s="55" t="str">
        <f t="shared" ref="AD291:AD293" si="382">IF(N291="нд","нд",AC291/N291)</f>
        <v>нд</v>
      </c>
      <c r="AE291" s="58" t="str">
        <f>'[2]10квФ'!Z291</f>
        <v>Выполнение мероприятий по выносу (переустройству) объектов АО "Россети Янтарь" № 78/115/20 от 03.03.2021, ДС № 1 от 27.05.2021, ДС № 2 от 02.09.2024, ДС № 3 от 25.10.2024.</v>
      </c>
    </row>
    <row r="292" spans="1:31" ht="47.25" x14ac:dyDescent="0.25">
      <c r="A292" s="63" t="str">
        <f>'[2]10квФ'!A292</f>
        <v>24-0982</v>
      </c>
      <c r="B292" s="63">
        <f>'[2]10квФ'!B292</f>
        <v>0</v>
      </c>
      <c r="C292" s="63" t="str">
        <f>'[2]10квФ'!C292</f>
        <v>внеплан</v>
      </c>
      <c r="D292" s="64" t="str">
        <f>'[2]10квФ'!D292</f>
        <v>да</v>
      </c>
      <c r="E292" s="65" t="str">
        <f>'[2]10квФ'!E292</f>
        <v>вынос</v>
      </c>
      <c r="F292" s="50"/>
      <c r="G292" s="59" t="str">
        <f>'[2]10квФ'!G292</f>
        <v>1.2.2.1</v>
      </c>
      <c r="H292" s="66" t="str">
        <f>'[2]10квФ'!H292</f>
        <v>Переустройство (вынос) ВЛ 15-143 (инв.511467701) ответвление к ТП 143-09 по ул. Транспортной в г. Гурьевске Гурьевского МО</v>
      </c>
      <c r="I292" s="60" t="str">
        <f>'[2]10квФ'!I292</f>
        <v>O_24-0982</v>
      </c>
      <c r="J292" s="52" t="str">
        <f>IF(B292="есть",'[2]10квФ'!M292,"нд")</f>
        <v>нд</v>
      </c>
      <c r="K292" s="52" t="str">
        <f>IF($B292="есть",[2]ист!K292,"нд")</f>
        <v>нд</v>
      </c>
      <c r="L292" s="52" t="str">
        <f>IF($B292="есть",[2]ист!L292,"нд")</f>
        <v>нд</v>
      </c>
      <c r="M292" s="52" t="str">
        <f>IF($B292="есть",[2]ист!M292,"нд")</f>
        <v>нд</v>
      </c>
      <c r="N292" s="52" t="str">
        <f>IF($B292="есть",[2]ист!O292+[2]ист!P292+[2]ист!Q292,"нд")</f>
        <v>нд</v>
      </c>
      <c r="O292" s="53">
        <f>ROUND('[2]10квФ'!N292,8)</f>
        <v>0</v>
      </c>
      <c r="P292" s="53">
        <f>[2]ист!W292</f>
        <v>0</v>
      </c>
      <c r="Q292" s="53">
        <f>[2]ист!X292</f>
        <v>0</v>
      </c>
      <c r="R292" s="53">
        <f>ROUND(([2]ист!Y292+[2]ист!Z292),8)</f>
        <v>0</v>
      </c>
      <c r="S292" s="53">
        <f t="shared" si="373"/>
        <v>0</v>
      </c>
      <c r="T292" s="54">
        <f t="shared" si="374"/>
        <v>0</v>
      </c>
      <c r="U292" s="53" t="str">
        <f t="shared" si="375"/>
        <v>нд</v>
      </c>
      <c r="V292" s="55" t="str">
        <f t="shared" si="376"/>
        <v>нд</v>
      </c>
      <c r="W292" s="53" t="str">
        <f t="shared" si="377"/>
        <v>нд</v>
      </c>
      <c r="X292" s="56" t="str">
        <f t="shared" si="377"/>
        <v>нд</v>
      </c>
      <c r="Y292" s="53" t="str">
        <f t="shared" si="377"/>
        <v>нд</v>
      </c>
      <c r="Z292" s="56" t="str">
        <f t="shared" si="378"/>
        <v>нд</v>
      </c>
      <c r="AA292" s="53" t="str">
        <f t="shared" si="379"/>
        <v>нд</v>
      </c>
      <c r="AB292" s="55" t="str">
        <f t="shared" si="380"/>
        <v>нд</v>
      </c>
      <c r="AC292" s="53" t="str">
        <f t="shared" si="381"/>
        <v>нд</v>
      </c>
      <c r="AD292" s="55" t="str">
        <f t="shared" si="382"/>
        <v>нд</v>
      </c>
      <c r="AE292" s="58" t="str">
        <f>'[2]10квФ'!Z292</f>
        <v>Выполнение мероприятий по выносу (переустройству) объектов АО "Россети Янтарь" № 33/115/24 от 05.07.2024, ДС № 1 от 08.07.2024.</v>
      </c>
    </row>
    <row r="293" spans="1:31" ht="63" x14ac:dyDescent="0.25">
      <c r="A293" s="63" t="str">
        <f>'[2]10квФ'!A293</f>
        <v>23-1452</v>
      </c>
      <c r="B293" s="63">
        <f>'[2]10квФ'!B293</f>
        <v>0</v>
      </c>
      <c r="C293" s="63" t="str">
        <f>'[2]10квФ'!C293</f>
        <v>внеплан</v>
      </c>
      <c r="D293" s="64" t="str">
        <f>'[2]10квФ'!D293</f>
        <v>да</v>
      </c>
      <c r="E293" s="65" t="str">
        <f>'[2]10квФ'!E293</f>
        <v>вынос</v>
      </c>
      <c r="F293" s="50"/>
      <c r="G293" s="59" t="str">
        <f>'[2]10квФ'!G293</f>
        <v>1.2.2.1</v>
      </c>
      <c r="H293" s="66" t="str">
        <f>'[2]10квФ'!H293</f>
        <v>Переустройство (вынос) КВЛ 15-254 (инв.511612806), отпайки ВЛ 15-254 к ТП 254-01 (инв.511612806) в п. Малое Васильково Гурьевский МО</v>
      </c>
      <c r="I293" s="60" t="str">
        <f>'[2]10квФ'!I293</f>
        <v>O_23-1452</v>
      </c>
      <c r="J293" s="52" t="str">
        <f>IF(B293="есть",'[2]10квФ'!M293,"нд")</f>
        <v>нд</v>
      </c>
      <c r="K293" s="52" t="str">
        <f>IF($B293="есть",[2]ист!K293,"нд")</f>
        <v>нд</v>
      </c>
      <c r="L293" s="52" t="str">
        <f>IF($B293="есть",[2]ист!L293,"нд")</f>
        <v>нд</v>
      </c>
      <c r="M293" s="52" t="str">
        <f>IF($B293="есть",[2]ист!M293,"нд")</f>
        <v>нд</v>
      </c>
      <c r="N293" s="52" t="str">
        <f>IF($B293="есть",[2]ист!O293+[2]ист!P293+[2]ист!Q293,"нд")</f>
        <v>нд</v>
      </c>
      <c r="O293" s="53">
        <f>ROUND('[2]10квФ'!N293,8)</f>
        <v>0</v>
      </c>
      <c r="P293" s="53">
        <f>[2]ист!W293</f>
        <v>0</v>
      </c>
      <c r="Q293" s="53">
        <f>[2]ист!X293</f>
        <v>0</v>
      </c>
      <c r="R293" s="53">
        <f>ROUND(([2]ист!Y293+[2]ист!Z293),8)</f>
        <v>0</v>
      </c>
      <c r="S293" s="53">
        <f t="shared" si="373"/>
        <v>0</v>
      </c>
      <c r="T293" s="54">
        <f t="shared" si="374"/>
        <v>0</v>
      </c>
      <c r="U293" s="53" t="str">
        <f t="shared" si="375"/>
        <v>нд</v>
      </c>
      <c r="V293" s="55" t="str">
        <f t="shared" si="376"/>
        <v>нд</v>
      </c>
      <c r="W293" s="53" t="str">
        <f t="shared" si="377"/>
        <v>нд</v>
      </c>
      <c r="X293" s="56" t="str">
        <f t="shared" si="377"/>
        <v>нд</v>
      </c>
      <c r="Y293" s="53" t="str">
        <f t="shared" si="377"/>
        <v>нд</v>
      </c>
      <c r="Z293" s="56" t="str">
        <f t="shared" si="378"/>
        <v>нд</v>
      </c>
      <c r="AA293" s="53" t="str">
        <f t="shared" si="379"/>
        <v>нд</v>
      </c>
      <c r="AB293" s="55" t="str">
        <f t="shared" si="380"/>
        <v>нд</v>
      </c>
      <c r="AC293" s="53" t="str">
        <f t="shared" si="381"/>
        <v>нд</v>
      </c>
      <c r="AD293" s="55" t="str">
        <f t="shared" si="382"/>
        <v>нд</v>
      </c>
      <c r="AE293" s="58" t="str">
        <f>'[2]10квФ'!Z293</f>
        <v>Выполнение мероприятий по выносу (переустройству) объектов АО "Россети Янтарь"от 29.08.2023 № 72/115/23.</v>
      </c>
    </row>
    <row r="294" spans="1:31" x14ac:dyDescent="0.25">
      <c r="A294" s="63" t="str">
        <f>'[2]10квФ'!A294</f>
        <v>23-0838</v>
      </c>
      <c r="B294" s="63">
        <f>'[2]10квФ'!B294</f>
        <v>0</v>
      </c>
      <c r="C294" s="63">
        <f>'[2]10квФ'!C294</f>
        <v>0</v>
      </c>
      <c r="D294" s="64" t="str">
        <f>'[2]10квФ'!D294</f>
        <v>-</v>
      </c>
      <c r="E294" s="65" t="str">
        <f>'[2]10квФ'!E294</f>
        <v>вынос</v>
      </c>
      <c r="F294" s="50"/>
      <c r="G294" s="59" t="str">
        <f>'[2]10квФ'!G294</f>
        <v>-</v>
      </c>
      <c r="H294" s="66" t="str">
        <f>'[2]10квФ'!H294</f>
        <v>-</v>
      </c>
      <c r="I294" s="60" t="str">
        <f>'[2]10квФ'!I294</f>
        <v>-</v>
      </c>
      <c r="J294" s="52"/>
      <c r="K294" s="52"/>
      <c r="L294" s="52"/>
      <c r="M294" s="52"/>
      <c r="N294" s="52"/>
      <c r="O294" s="53"/>
      <c r="P294" s="53"/>
      <c r="Q294" s="53"/>
      <c r="R294" s="53"/>
      <c r="S294" s="53"/>
      <c r="T294" s="54"/>
      <c r="U294" s="53"/>
      <c r="V294" s="55"/>
      <c r="W294" s="53"/>
      <c r="X294" s="56"/>
      <c r="Y294" s="53"/>
      <c r="Z294" s="56"/>
      <c r="AA294" s="53"/>
      <c r="AB294" s="55"/>
      <c r="AC294" s="53"/>
      <c r="AD294" s="55"/>
      <c r="AE294" s="58"/>
    </row>
    <row r="295" spans="1:31" x14ac:dyDescent="0.25">
      <c r="A295" s="63" t="str">
        <f>'[2]10квФ'!A295</f>
        <v>23-1664</v>
      </c>
      <c r="B295" s="63">
        <f>'[2]10квФ'!B295</f>
        <v>0</v>
      </c>
      <c r="C295" s="63">
        <f>'[2]10квФ'!C295</f>
        <v>0</v>
      </c>
      <c r="D295" s="64" t="str">
        <f>'[2]10квФ'!D295</f>
        <v>-</v>
      </c>
      <c r="E295" s="65" t="str">
        <f>'[2]10квФ'!E295</f>
        <v>вынос</v>
      </c>
      <c r="F295" s="50"/>
      <c r="G295" s="59" t="str">
        <f>'[2]10квФ'!G295</f>
        <v>-</v>
      </c>
      <c r="H295" s="66" t="str">
        <f>'[2]10квФ'!H295</f>
        <v>-</v>
      </c>
      <c r="I295" s="60" t="str">
        <f>'[2]10квФ'!I295</f>
        <v>-</v>
      </c>
      <c r="J295" s="52"/>
      <c r="K295" s="52"/>
      <c r="L295" s="52"/>
      <c r="M295" s="52"/>
      <c r="N295" s="52"/>
      <c r="O295" s="53"/>
      <c r="P295" s="53"/>
      <c r="Q295" s="53"/>
      <c r="R295" s="53"/>
      <c r="S295" s="53"/>
      <c r="T295" s="53"/>
      <c r="U295" s="53"/>
      <c r="V295" s="55"/>
      <c r="W295" s="53"/>
      <c r="X295" s="56"/>
      <c r="Y295" s="53"/>
      <c r="Z295" s="56"/>
      <c r="AA295" s="53"/>
      <c r="AB295" s="55"/>
      <c r="AC295" s="53"/>
      <c r="AD295" s="55"/>
      <c r="AE295" s="58"/>
    </row>
    <row r="296" spans="1:31" x14ac:dyDescent="0.25">
      <c r="A296" s="63" t="str">
        <f>'[2]10квФ'!A296</f>
        <v>23-0688</v>
      </c>
      <c r="B296" s="63">
        <f>'[2]10квФ'!B296</f>
        <v>0</v>
      </c>
      <c r="C296" s="63">
        <f>'[2]10квФ'!C296</f>
        <v>0</v>
      </c>
      <c r="D296" s="64" t="str">
        <f>'[2]10квФ'!D296</f>
        <v>-</v>
      </c>
      <c r="E296" s="65" t="str">
        <f>'[2]10квФ'!E296</f>
        <v>вынос</v>
      </c>
      <c r="F296" s="50"/>
      <c r="G296" s="59" t="str">
        <f>'[2]10квФ'!G296</f>
        <v>-</v>
      </c>
      <c r="H296" s="66" t="str">
        <f>'[2]10квФ'!H296</f>
        <v>-</v>
      </c>
      <c r="I296" s="60" t="str">
        <f>'[2]10квФ'!I296</f>
        <v>-</v>
      </c>
      <c r="J296" s="52"/>
      <c r="K296" s="52"/>
      <c r="L296" s="52"/>
      <c r="M296" s="52"/>
      <c r="N296" s="52"/>
      <c r="O296" s="53"/>
      <c r="P296" s="53"/>
      <c r="Q296" s="53"/>
      <c r="R296" s="53"/>
      <c r="S296" s="53"/>
      <c r="T296" s="53"/>
      <c r="U296" s="53"/>
      <c r="V296" s="55"/>
      <c r="W296" s="53"/>
      <c r="X296" s="56"/>
      <c r="Y296" s="53"/>
      <c r="Z296" s="56"/>
      <c r="AA296" s="53"/>
      <c r="AB296" s="55"/>
      <c r="AC296" s="53"/>
      <c r="AD296" s="55"/>
      <c r="AE296" s="58"/>
    </row>
    <row r="297" spans="1:31" x14ac:dyDescent="0.25">
      <c r="A297" s="63" t="str">
        <f>'[2]10квФ'!A297</f>
        <v>22-1218</v>
      </c>
      <c r="B297" s="63">
        <f>'[2]10квФ'!B297</f>
        <v>0</v>
      </c>
      <c r="C297" s="63">
        <f>'[2]10квФ'!C297</f>
        <v>0</v>
      </c>
      <c r="D297" s="64" t="str">
        <f>'[2]10квФ'!D297</f>
        <v>-</v>
      </c>
      <c r="E297" s="65" t="str">
        <f>'[2]10квФ'!E297</f>
        <v>вынос</v>
      </c>
      <c r="F297" s="50"/>
      <c r="G297" s="59" t="str">
        <f>'[2]10квФ'!G297</f>
        <v>-</v>
      </c>
      <c r="H297" s="66" t="str">
        <f>'[2]10квФ'!H297</f>
        <v>-</v>
      </c>
      <c r="I297" s="60" t="str">
        <f>'[2]10квФ'!I297</f>
        <v>-</v>
      </c>
      <c r="J297" s="52"/>
      <c r="K297" s="52"/>
      <c r="L297" s="52"/>
      <c r="M297" s="52"/>
      <c r="N297" s="52"/>
      <c r="O297" s="53"/>
      <c r="P297" s="53"/>
      <c r="Q297" s="53"/>
      <c r="R297" s="53"/>
      <c r="S297" s="53"/>
      <c r="T297" s="53"/>
      <c r="U297" s="53"/>
      <c r="V297" s="55"/>
      <c r="W297" s="53"/>
      <c r="X297" s="56"/>
      <c r="Y297" s="53"/>
      <c r="Z297" s="56"/>
      <c r="AA297" s="53"/>
      <c r="AB297" s="55"/>
      <c r="AC297" s="53"/>
      <c r="AD297" s="55"/>
      <c r="AE297" s="58"/>
    </row>
    <row r="298" spans="1:31" ht="47.25" x14ac:dyDescent="0.25">
      <c r="A298" s="63" t="str">
        <f>'[2]10квФ'!A298</f>
        <v>23-0710</v>
      </c>
      <c r="B298" s="63">
        <f>'[2]10квФ'!B298</f>
        <v>0</v>
      </c>
      <c r="C298" s="63" t="str">
        <f>'[2]10квФ'!C298</f>
        <v>внеплан</v>
      </c>
      <c r="D298" s="64" t="str">
        <f>'[2]10квФ'!D298</f>
        <v>да</v>
      </c>
      <c r="E298" s="65" t="str">
        <f>'[2]10квФ'!E298</f>
        <v>вынос</v>
      </c>
      <c r="F298" s="50"/>
      <c r="G298" s="59" t="str">
        <f>'[2]10квФ'!G298</f>
        <v>1.2.2.1</v>
      </c>
      <c r="H298" s="66" t="str">
        <f>'[2]10квФ'!H298</f>
        <v>Переустройстов (вынос) ВЛ 0,4 кВ (Л-1) от ТП 025-35 (инв.№ 511384301) по ул.Калининградской в п.Комсомольск Гвардейского МО</v>
      </c>
      <c r="I298" s="60" t="str">
        <f>'[2]10квФ'!I298</f>
        <v>N_23-0710</v>
      </c>
      <c r="J298" s="52" t="str">
        <f>IF(B298="есть",'[2]10квФ'!M298,"нд")</f>
        <v>нд</v>
      </c>
      <c r="K298" s="52" t="str">
        <f>IF($B298="есть",[2]ист!K298,"нд")</f>
        <v>нд</v>
      </c>
      <c r="L298" s="52" t="str">
        <f>IF($B298="есть",[2]ист!L298,"нд")</f>
        <v>нд</v>
      </c>
      <c r="M298" s="52" t="str">
        <f>IF($B298="есть",[2]ист!M298,"нд")</f>
        <v>нд</v>
      </c>
      <c r="N298" s="52" t="str">
        <f>IF($B298="есть",[2]ист!O298+[2]ист!P298+[2]ист!Q298,"нд")</f>
        <v>нд</v>
      </c>
      <c r="O298" s="53">
        <f>ROUND('[2]10квФ'!N298,8)</f>
        <v>1.1736778000000001</v>
      </c>
      <c r="P298" s="53">
        <f>[2]ист!W298</f>
        <v>0</v>
      </c>
      <c r="Q298" s="53">
        <f>[2]ист!X298</f>
        <v>0</v>
      </c>
      <c r="R298" s="53">
        <f>ROUND(([2]ист!Y298+[2]ист!Z298),8)</f>
        <v>0</v>
      </c>
      <c r="S298" s="53">
        <f>O298-R298</f>
        <v>1.1736778000000001</v>
      </c>
      <c r="T298" s="54">
        <f>(O298-SUM(Q298:S298))*1000000</f>
        <v>0</v>
      </c>
      <c r="U298" s="53" t="str">
        <f t="shared" ref="U298" si="383">IF($J298="нд","нд",O298-J298)</f>
        <v>нд</v>
      </c>
      <c r="V298" s="55" t="str">
        <f t="shared" ref="V298" si="384">IF($J298="нд", "нд",U298/J298)</f>
        <v>нд</v>
      </c>
      <c r="W298" s="53" t="str">
        <f t="shared" ref="W298:Y298" si="385">IF($J298="нд","нд",0)</f>
        <v>нд</v>
      </c>
      <c r="X298" s="56" t="str">
        <f t="shared" si="385"/>
        <v>нд</v>
      </c>
      <c r="Y298" s="53" t="str">
        <f t="shared" si="385"/>
        <v>нд</v>
      </c>
      <c r="Z298" s="56" t="str">
        <f t="shared" ref="Z298" si="386">IF(Y298="нд","нд",0)</f>
        <v>нд</v>
      </c>
      <c r="AA298" s="53" t="str">
        <f t="shared" ref="AA298" si="387">IF($J298="нд","нд",R298-M298)</f>
        <v>нд</v>
      </c>
      <c r="AB298" s="55" t="str">
        <f t="shared" ref="AB298" si="388">IF(M298="нд","нд",AA298/M298)</f>
        <v>нд</v>
      </c>
      <c r="AC298" s="53" t="str">
        <f t="shared" ref="AC298" si="389">IF($J298="нд","нд",S298-N298)</f>
        <v>нд</v>
      </c>
      <c r="AD298" s="55" t="str">
        <f t="shared" ref="AD298" si="390">IF(N298="нд","нд",AC298/N298)</f>
        <v>нд</v>
      </c>
      <c r="AE298" s="58" t="str">
        <f>'[2]10квФ'!Z298</f>
        <v>Соглашение о компенсации от 04.04.2023 № 25/115/23, мероприятия по выносу (переустройству) объектов АО "Россети Янтарь".</v>
      </c>
    </row>
    <row r="299" spans="1:31" x14ac:dyDescent="0.25">
      <c r="A299" s="63" t="str">
        <f>'[2]10квФ'!A299</f>
        <v>22-1237</v>
      </c>
      <c r="B299" s="63">
        <f>'[2]10квФ'!B299</f>
        <v>0</v>
      </c>
      <c r="C299" s="63">
        <f>'[2]10квФ'!C299</f>
        <v>0</v>
      </c>
      <c r="D299" s="64" t="str">
        <f>'[2]10квФ'!D299</f>
        <v>-</v>
      </c>
      <c r="E299" s="65" t="str">
        <f>'[2]10квФ'!E299</f>
        <v>вынос</v>
      </c>
      <c r="F299" s="50"/>
      <c r="G299" s="59" t="str">
        <f>'[2]10квФ'!G299</f>
        <v>-</v>
      </c>
      <c r="H299" s="66" t="str">
        <f>'[2]10квФ'!H299</f>
        <v>-</v>
      </c>
      <c r="I299" s="60" t="str">
        <f>'[2]10квФ'!I299</f>
        <v>-</v>
      </c>
      <c r="J299" s="52"/>
      <c r="K299" s="52"/>
      <c r="L299" s="52"/>
      <c r="M299" s="52"/>
      <c r="N299" s="52"/>
      <c r="O299" s="53"/>
      <c r="P299" s="53"/>
      <c r="Q299" s="53"/>
      <c r="R299" s="53"/>
      <c r="S299" s="53"/>
      <c r="T299" s="53"/>
      <c r="U299" s="53"/>
      <c r="V299" s="55"/>
      <c r="W299" s="53"/>
      <c r="X299" s="56"/>
      <c r="Y299" s="53"/>
      <c r="Z299" s="56"/>
      <c r="AA299" s="53"/>
      <c r="AB299" s="55"/>
      <c r="AC299" s="53"/>
      <c r="AD299" s="55"/>
      <c r="AE299" s="58"/>
    </row>
    <row r="300" spans="1:31" x14ac:dyDescent="0.25">
      <c r="A300" s="63" t="str">
        <f>'[2]10квФ'!A300</f>
        <v>23-1448</v>
      </c>
      <c r="B300" s="63">
        <f>'[2]10квФ'!B300</f>
        <v>0</v>
      </c>
      <c r="C300" s="63">
        <f>'[2]10квФ'!C300</f>
        <v>0</v>
      </c>
      <c r="D300" s="64" t="str">
        <f>'[2]10квФ'!D300</f>
        <v>-</v>
      </c>
      <c r="E300" s="65" t="str">
        <f>'[2]10квФ'!E300</f>
        <v>вынос</v>
      </c>
      <c r="F300" s="50"/>
      <c r="G300" s="59" t="str">
        <f>'[2]10квФ'!G300</f>
        <v>-</v>
      </c>
      <c r="H300" s="66" t="str">
        <f>'[2]10квФ'!H300</f>
        <v>-</v>
      </c>
      <c r="I300" s="60" t="str">
        <f>'[2]10квФ'!I300</f>
        <v>-</v>
      </c>
      <c r="J300" s="52"/>
      <c r="K300" s="52"/>
      <c r="L300" s="52"/>
      <c r="M300" s="52"/>
      <c r="N300" s="52"/>
      <c r="O300" s="53"/>
      <c r="P300" s="53"/>
      <c r="Q300" s="53"/>
      <c r="R300" s="53"/>
      <c r="S300" s="53"/>
      <c r="T300" s="53"/>
      <c r="U300" s="53"/>
      <c r="V300" s="55"/>
      <c r="W300" s="53"/>
      <c r="X300" s="56"/>
      <c r="Y300" s="53"/>
      <c r="Z300" s="56"/>
      <c r="AA300" s="53"/>
      <c r="AB300" s="55"/>
      <c r="AC300" s="53"/>
      <c r="AD300" s="55"/>
      <c r="AE300" s="58"/>
    </row>
    <row r="301" spans="1:31" x14ac:dyDescent="0.25">
      <c r="A301" s="63" t="str">
        <f>'[2]10квФ'!A301</f>
        <v>22-0495</v>
      </c>
      <c r="B301" s="63">
        <f>'[2]10квФ'!B301</f>
        <v>0</v>
      </c>
      <c r="C301" s="63">
        <f>'[2]10квФ'!C301</f>
        <v>0</v>
      </c>
      <c r="D301" s="64" t="str">
        <f>'[2]10квФ'!D301</f>
        <v>-</v>
      </c>
      <c r="E301" s="65" t="str">
        <f>'[2]10квФ'!E301</f>
        <v>вынос</v>
      </c>
      <c r="F301" s="50"/>
      <c r="G301" s="59" t="str">
        <f>'[2]10квФ'!G301</f>
        <v>-</v>
      </c>
      <c r="H301" s="66" t="str">
        <f>'[2]10квФ'!H301</f>
        <v>-</v>
      </c>
      <c r="I301" s="60" t="str">
        <f>'[2]10квФ'!I301</f>
        <v>-</v>
      </c>
      <c r="J301" s="52"/>
      <c r="K301" s="52"/>
      <c r="L301" s="52"/>
      <c r="M301" s="52"/>
      <c r="N301" s="52"/>
      <c r="O301" s="53"/>
      <c r="P301" s="53"/>
      <c r="Q301" s="53"/>
      <c r="R301" s="53"/>
      <c r="S301" s="53"/>
      <c r="T301" s="54"/>
      <c r="U301" s="53"/>
      <c r="V301" s="55"/>
      <c r="W301" s="53"/>
      <c r="X301" s="56"/>
      <c r="Y301" s="53"/>
      <c r="Z301" s="56"/>
      <c r="AA301" s="53"/>
      <c r="AB301" s="55"/>
      <c r="AC301" s="53"/>
      <c r="AD301" s="55"/>
      <c r="AE301" s="58"/>
    </row>
    <row r="302" spans="1:31" x14ac:dyDescent="0.25">
      <c r="A302" s="63" t="str">
        <f>'[2]10квФ'!A302</f>
        <v>22-1811</v>
      </c>
      <c r="B302" s="63">
        <f>'[2]10квФ'!B302</f>
        <v>0</v>
      </c>
      <c r="C302" s="63">
        <f>'[2]10квФ'!C302</f>
        <v>0</v>
      </c>
      <c r="D302" s="64" t="str">
        <f>'[2]10квФ'!D302</f>
        <v>-</v>
      </c>
      <c r="E302" s="65" t="str">
        <f>'[2]10квФ'!E302</f>
        <v>вынос</v>
      </c>
      <c r="F302" s="50"/>
      <c r="G302" s="59" t="str">
        <f>'[2]10квФ'!G302</f>
        <v>-</v>
      </c>
      <c r="H302" s="66" t="str">
        <f>'[2]10квФ'!H302</f>
        <v>-</v>
      </c>
      <c r="I302" s="60" t="str">
        <f>'[2]10квФ'!I302</f>
        <v>-</v>
      </c>
      <c r="J302" s="52"/>
      <c r="K302" s="52"/>
      <c r="L302" s="52"/>
      <c r="M302" s="52"/>
      <c r="N302" s="52"/>
      <c r="O302" s="53"/>
      <c r="P302" s="53"/>
      <c r="Q302" s="53"/>
      <c r="R302" s="53"/>
      <c r="S302" s="53"/>
      <c r="T302" s="54"/>
      <c r="U302" s="53"/>
      <c r="V302" s="55"/>
      <c r="W302" s="53"/>
      <c r="X302" s="56"/>
      <c r="Y302" s="53"/>
      <c r="Z302" s="56"/>
      <c r="AA302" s="53"/>
      <c r="AB302" s="55"/>
      <c r="AC302" s="53"/>
      <c r="AD302" s="55"/>
      <c r="AE302" s="58"/>
    </row>
    <row r="303" spans="1:31" x14ac:dyDescent="0.25">
      <c r="A303" s="63" t="str">
        <f>'[2]10квФ'!A303</f>
        <v>22-1227</v>
      </c>
      <c r="B303" s="63">
        <f>'[2]10квФ'!B303</f>
        <v>0</v>
      </c>
      <c r="C303" s="63">
        <f>'[2]10квФ'!C303</f>
        <v>0</v>
      </c>
      <c r="D303" s="64" t="str">
        <f>'[2]10квФ'!D303</f>
        <v>-</v>
      </c>
      <c r="E303" s="65" t="str">
        <f>'[2]10квФ'!E303</f>
        <v>вынос</v>
      </c>
      <c r="F303" s="50"/>
      <c r="G303" s="59" t="str">
        <f>'[2]10квФ'!G303</f>
        <v>-</v>
      </c>
      <c r="H303" s="66" t="str">
        <f>'[2]10квФ'!H303</f>
        <v>-</v>
      </c>
      <c r="I303" s="60" t="str">
        <f>'[2]10квФ'!I303</f>
        <v>-</v>
      </c>
      <c r="J303" s="52"/>
      <c r="K303" s="52"/>
      <c r="L303" s="52"/>
      <c r="M303" s="52"/>
      <c r="N303" s="52"/>
      <c r="O303" s="53"/>
      <c r="P303" s="53"/>
      <c r="Q303" s="53"/>
      <c r="R303" s="53"/>
      <c r="S303" s="53"/>
      <c r="T303" s="54"/>
      <c r="U303" s="53"/>
      <c r="V303" s="55"/>
      <c r="W303" s="53"/>
      <c r="X303" s="56"/>
      <c r="Y303" s="53"/>
      <c r="Z303" s="56"/>
      <c r="AA303" s="53"/>
      <c r="AB303" s="55"/>
      <c r="AC303" s="53"/>
      <c r="AD303" s="55"/>
      <c r="AE303" s="58"/>
    </row>
    <row r="304" spans="1:31" x14ac:dyDescent="0.25">
      <c r="A304" s="63" t="str">
        <f>'[2]10квФ'!A304</f>
        <v>22-1256</v>
      </c>
      <c r="B304" s="63" t="str">
        <f>'[2]10квФ'!B304</f>
        <v>есть</v>
      </c>
      <c r="C304" s="63" t="str">
        <f>'[2]10квФ'!C304</f>
        <v>план</v>
      </c>
      <c r="D304" s="64" t="str">
        <f>'[2]10квФ'!D304</f>
        <v>-</v>
      </c>
      <c r="E304" s="65" t="str">
        <f>'[2]10квФ'!E304</f>
        <v>вынос</v>
      </c>
      <c r="F304" s="50"/>
      <c r="G304" s="59" t="str">
        <f>'[2]10квФ'!G304</f>
        <v>-</v>
      </c>
      <c r="H304" s="66" t="str">
        <f>'[2]10квФ'!H304</f>
        <v>-</v>
      </c>
      <c r="I304" s="60" t="str">
        <f>'[2]10квФ'!I304</f>
        <v>-</v>
      </c>
      <c r="J304" s="52"/>
      <c r="K304" s="52"/>
      <c r="L304" s="52"/>
      <c r="M304" s="52"/>
      <c r="N304" s="52"/>
      <c r="O304" s="53"/>
      <c r="P304" s="53"/>
      <c r="Q304" s="53"/>
      <c r="R304" s="53"/>
      <c r="S304" s="53"/>
      <c r="T304" s="54"/>
      <c r="U304" s="53"/>
      <c r="V304" s="55"/>
      <c r="W304" s="53"/>
      <c r="X304" s="56"/>
      <c r="Y304" s="53"/>
      <c r="Z304" s="56"/>
      <c r="AA304" s="53"/>
      <c r="AB304" s="55"/>
      <c r="AC304" s="53"/>
      <c r="AD304" s="55"/>
      <c r="AE304" s="58"/>
    </row>
    <row r="305" spans="1:31" x14ac:dyDescent="0.25">
      <c r="A305" s="63" t="str">
        <f>'[2]10квФ'!A305</f>
        <v>21-0039</v>
      </c>
      <c r="B305" s="63">
        <f>'[2]10квФ'!B305</f>
        <v>0</v>
      </c>
      <c r="C305" s="63">
        <f>'[2]10квФ'!C305</f>
        <v>0</v>
      </c>
      <c r="D305" s="64" t="str">
        <f>'[2]10квФ'!D305</f>
        <v>-</v>
      </c>
      <c r="E305" s="65" t="str">
        <f>'[2]10квФ'!E305</f>
        <v>вынос</v>
      </c>
      <c r="F305" s="50"/>
      <c r="G305" s="59" t="str">
        <f>'[2]10квФ'!G305</f>
        <v>-</v>
      </c>
      <c r="H305" s="66" t="str">
        <f>'[2]10квФ'!H305</f>
        <v>-</v>
      </c>
      <c r="I305" s="60" t="str">
        <f>'[2]10квФ'!I305</f>
        <v>-</v>
      </c>
      <c r="J305" s="52"/>
      <c r="K305" s="52"/>
      <c r="L305" s="52"/>
      <c r="M305" s="52"/>
      <c r="N305" s="52"/>
      <c r="O305" s="53"/>
      <c r="P305" s="53"/>
      <c r="Q305" s="53"/>
      <c r="R305" s="53"/>
      <c r="S305" s="53"/>
      <c r="T305" s="54"/>
      <c r="U305" s="53"/>
      <c r="V305" s="55"/>
      <c r="W305" s="53"/>
      <c r="X305" s="56"/>
      <c r="Y305" s="53"/>
      <c r="Z305" s="56"/>
      <c r="AA305" s="53"/>
      <c r="AB305" s="55"/>
      <c r="AC305" s="53"/>
      <c r="AD305" s="55"/>
      <c r="AE305" s="58"/>
    </row>
    <row r="306" spans="1:31" x14ac:dyDescent="0.25">
      <c r="A306" s="63" t="str">
        <f>'[2]10квФ'!A306</f>
        <v>18-0127</v>
      </c>
      <c r="B306" s="63">
        <f>'[2]10квФ'!B306</f>
        <v>0</v>
      </c>
      <c r="C306" s="63">
        <f>'[2]10квФ'!C306</f>
        <v>0</v>
      </c>
      <c r="D306" s="64" t="str">
        <f>'[2]10квФ'!D306</f>
        <v>-</v>
      </c>
      <c r="E306" s="65" t="str">
        <f>'[2]10квФ'!E306</f>
        <v>вынос</v>
      </c>
      <c r="F306" s="50"/>
      <c r="G306" s="59" t="str">
        <f>'[2]10квФ'!G306</f>
        <v>-</v>
      </c>
      <c r="H306" s="66" t="str">
        <f>'[2]10квФ'!H306</f>
        <v>-</v>
      </c>
      <c r="I306" s="60" t="str">
        <f>'[2]10квФ'!I306</f>
        <v>-</v>
      </c>
      <c r="J306" s="67"/>
      <c r="K306" s="67"/>
      <c r="L306" s="67"/>
      <c r="M306" s="67"/>
      <c r="N306" s="67"/>
      <c r="O306" s="67"/>
      <c r="P306" s="67"/>
      <c r="Q306" s="67"/>
      <c r="R306" s="67"/>
      <c r="S306" s="67"/>
      <c r="T306" s="67"/>
      <c r="U306" s="67"/>
      <c r="V306" s="67"/>
      <c r="W306" s="67"/>
      <c r="X306" s="67"/>
      <c r="Y306" s="67"/>
      <c r="Z306" s="67"/>
      <c r="AA306" s="67"/>
      <c r="AB306" s="67"/>
      <c r="AC306" s="67"/>
      <c r="AD306" s="67"/>
      <c r="AE306" s="67"/>
    </row>
    <row r="307" spans="1:31" x14ac:dyDescent="0.25">
      <c r="A307" s="63">
        <f>'[2]10квФ'!A307</f>
        <v>0</v>
      </c>
      <c r="B307" s="63">
        <f>'[2]10квФ'!B307</f>
        <v>0</v>
      </c>
      <c r="C307" s="63">
        <f>'[2]10квФ'!C307</f>
        <v>0</v>
      </c>
      <c r="D307" s="64">
        <f>'[2]10квФ'!D307</f>
        <v>0</v>
      </c>
      <c r="E307" s="65">
        <f>'[2]10квФ'!E307</f>
        <v>0</v>
      </c>
      <c r="F307" s="50"/>
      <c r="G307" s="59" t="str">
        <f>'[2]10квФ'!G307</f>
        <v>-</v>
      </c>
      <c r="H307" s="66" t="str">
        <f>'[2]10квФ'!H307</f>
        <v>-</v>
      </c>
      <c r="I307" s="60" t="str">
        <f>'[2]10квФ'!I307</f>
        <v>-</v>
      </c>
      <c r="J307" s="52"/>
      <c r="K307" s="52"/>
      <c r="L307" s="52"/>
      <c r="M307" s="52"/>
      <c r="N307" s="52"/>
      <c r="O307" s="53"/>
      <c r="P307" s="53"/>
      <c r="Q307" s="53"/>
      <c r="R307" s="53"/>
      <c r="S307" s="53"/>
      <c r="T307" s="54"/>
      <c r="U307" s="53"/>
      <c r="V307" s="55"/>
      <c r="W307" s="53"/>
      <c r="X307" s="56"/>
      <c r="Y307" s="53"/>
      <c r="Z307" s="56"/>
      <c r="AA307" s="53"/>
      <c r="AB307" s="55"/>
      <c r="AC307" s="53"/>
      <c r="AD307" s="55"/>
      <c r="AE307" s="58"/>
    </row>
    <row r="308" spans="1:31" x14ac:dyDescent="0.25">
      <c r="A308" s="63" t="str">
        <f>'[2]10квФ'!A308</f>
        <v>23-0689</v>
      </c>
      <c r="B308" s="63">
        <f>'[2]10квФ'!B308</f>
        <v>0</v>
      </c>
      <c r="C308" s="63">
        <f>'[2]10квФ'!C308</f>
        <v>0</v>
      </c>
      <c r="D308" s="64" t="str">
        <f>'[2]10квФ'!D308</f>
        <v>-</v>
      </c>
      <c r="E308" s="65" t="str">
        <f>'[2]10квФ'!E308</f>
        <v>вынос</v>
      </c>
      <c r="F308" s="50"/>
      <c r="G308" s="59" t="str">
        <f>'[2]10квФ'!G308</f>
        <v>-</v>
      </c>
      <c r="H308" s="66" t="str">
        <f>'[2]10квФ'!H308</f>
        <v>-</v>
      </c>
      <c r="I308" s="60" t="str">
        <f>'[2]10квФ'!I308</f>
        <v>-</v>
      </c>
      <c r="J308" s="52"/>
      <c r="K308" s="52"/>
      <c r="L308" s="52"/>
      <c r="M308" s="52"/>
      <c r="N308" s="52"/>
      <c r="O308" s="53"/>
      <c r="P308" s="53"/>
      <c r="Q308" s="53"/>
      <c r="R308" s="53"/>
      <c r="S308" s="53"/>
      <c r="T308" s="54"/>
      <c r="U308" s="53"/>
      <c r="V308" s="55"/>
      <c r="W308" s="53"/>
      <c r="X308" s="56"/>
      <c r="Y308" s="53"/>
      <c r="Z308" s="56"/>
      <c r="AA308" s="53"/>
      <c r="AB308" s="55"/>
      <c r="AC308" s="53"/>
      <c r="AD308" s="55"/>
      <c r="AE308" s="58"/>
    </row>
    <row r="309" spans="1:31" x14ac:dyDescent="0.25">
      <c r="A309" s="63" t="str">
        <f>'[2]10квФ'!A309</f>
        <v>22-1810</v>
      </c>
      <c r="B309" s="63">
        <f>'[2]10квФ'!B309</f>
        <v>0</v>
      </c>
      <c r="C309" s="63">
        <f>'[2]10квФ'!C309</f>
        <v>0</v>
      </c>
      <c r="D309" s="64" t="str">
        <f>'[2]10квФ'!D309</f>
        <v>-</v>
      </c>
      <c r="E309" s="65" t="str">
        <f>'[2]10квФ'!E309</f>
        <v>вынос</v>
      </c>
      <c r="F309" s="50"/>
      <c r="G309" s="59" t="str">
        <f>'[2]10квФ'!G309</f>
        <v>-</v>
      </c>
      <c r="H309" s="66" t="str">
        <f>'[2]10квФ'!H309</f>
        <v>-</v>
      </c>
      <c r="I309" s="60" t="str">
        <f>'[2]10квФ'!I309</f>
        <v>-</v>
      </c>
      <c r="J309" s="52"/>
      <c r="K309" s="52"/>
      <c r="L309" s="52"/>
      <c r="M309" s="52"/>
      <c r="N309" s="52"/>
      <c r="O309" s="53"/>
      <c r="P309" s="53"/>
      <c r="Q309" s="53"/>
      <c r="R309" s="53"/>
      <c r="S309" s="53"/>
      <c r="T309" s="54"/>
      <c r="U309" s="53"/>
      <c r="V309" s="55"/>
      <c r="W309" s="53"/>
      <c r="X309" s="56"/>
      <c r="Y309" s="53"/>
      <c r="Z309" s="56"/>
      <c r="AA309" s="53"/>
      <c r="AB309" s="55"/>
      <c r="AC309" s="53"/>
      <c r="AD309" s="55"/>
      <c r="AE309" s="58"/>
    </row>
    <row r="310" spans="1:31" x14ac:dyDescent="0.25">
      <c r="A310" s="63" t="str">
        <f>'[2]10квФ'!A310</f>
        <v>24-0705</v>
      </c>
      <c r="B310" s="63">
        <f>'[2]10квФ'!B310</f>
        <v>0</v>
      </c>
      <c r="C310" s="63">
        <f>'[2]10квФ'!C310</f>
        <v>0</v>
      </c>
      <c r="D310" s="64" t="str">
        <f>'[2]10квФ'!D310</f>
        <v>-</v>
      </c>
      <c r="E310" s="65" t="str">
        <f>'[2]10квФ'!E310</f>
        <v>вынос</v>
      </c>
      <c r="F310" s="50"/>
      <c r="G310" s="59" t="str">
        <f>'[2]10квФ'!G310</f>
        <v>-</v>
      </c>
      <c r="H310" s="66" t="str">
        <f>'[2]10квФ'!H310</f>
        <v>-</v>
      </c>
      <c r="I310" s="60" t="str">
        <f>'[2]10квФ'!I310</f>
        <v>-</v>
      </c>
      <c r="J310" s="52"/>
      <c r="K310" s="52"/>
      <c r="L310" s="52"/>
      <c r="M310" s="52"/>
      <c r="N310" s="52"/>
      <c r="O310" s="53"/>
      <c r="P310" s="53"/>
      <c r="Q310" s="53"/>
      <c r="R310" s="53"/>
      <c r="S310" s="53"/>
      <c r="T310" s="54"/>
      <c r="U310" s="53"/>
      <c r="V310" s="55"/>
      <c r="W310" s="53"/>
      <c r="X310" s="56"/>
      <c r="Y310" s="53"/>
      <c r="Z310" s="56"/>
      <c r="AA310" s="53"/>
      <c r="AB310" s="55"/>
      <c r="AC310" s="53"/>
      <c r="AD310" s="55"/>
      <c r="AE310" s="58"/>
    </row>
    <row r="311" spans="1:31" x14ac:dyDescent="0.25">
      <c r="A311" s="63" t="str">
        <f>'[2]10квФ'!A311</f>
        <v>19-0403</v>
      </c>
      <c r="B311" s="63">
        <f>'[2]10квФ'!B311</f>
        <v>0</v>
      </c>
      <c r="C311" s="63">
        <f>'[2]10квФ'!C311</f>
        <v>0</v>
      </c>
      <c r="D311" s="64" t="str">
        <f>'[2]10квФ'!D311</f>
        <v>-</v>
      </c>
      <c r="E311" s="65" t="str">
        <f>'[2]10квФ'!E311</f>
        <v>вынос</v>
      </c>
      <c r="F311" s="50"/>
      <c r="G311" s="59" t="str">
        <f>'[2]10квФ'!G311</f>
        <v>-</v>
      </c>
      <c r="H311" s="66" t="str">
        <f>'[2]10квФ'!H311</f>
        <v>-</v>
      </c>
      <c r="I311" s="60" t="str">
        <f>'[2]10квФ'!I311</f>
        <v>-</v>
      </c>
      <c r="J311" s="52"/>
      <c r="K311" s="52"/>
      <c r="L311" s="52"/>
      <c r="M311" s="52"/>
      <c r="N311" s="52"/>
      <c r="O311" s="53"/>
      <c r="P311" s="53"/>
      <c r="Q311" s="53"/>
      <c r="R311" s="53"/>
      <c r="S311" s="53"/>
      <c r="T311" s="53"/>
      <c r="U311" s="53"/>
      <c r="V311" s="55"/>
      <c r="W311" s="53"/>
      <c r="X311" s="56"/>
      <c r="Y311" s="53"/>
      <c r="Z311" s="56"/>
      <c r="AA311" s="53"/>
      <c r="AB311" s="55"/>
      <c r="AC311" s="53"/>
      <c r="AD311" s="55"/>
      <c r="AE311" s="58"/>
    </row>
    <row r="312" spans="1:31" x14ac:dyDescent="0.25">
      <c r="A312" s="63" t="str">
        <f>'[2]10квФ'!A312</f>
        <v>22-1583</v>
      </c>
      <c r="B312" s="63">
        <f>'[2]10квФ'!B312</f>
        <v>0</v>
      </c>
      <c r="C312" s="63">
        <f>'[2]10квФ'!C312</f>
        <v>0</v>
      </c>
      <c r="D312" s="64" t="str">
        <f>'[2]10квФ'!D312</f>
        <v>-</v>
      </c>
      <c r="E312" s="65" t="str">
        <f>'[2]10квФ'!E312</f>
        <v>вынос</v>
      </c>
      <c r="F312" s="50"/>
      <c r="G312" s="59" t="str">
        <f>'[2]10квФ'!G312</f>
        <v>-</v>
      </c>
      <c r="H312" s="66" t="str">
        <f>'[2]10квФ'!H312</f>
        <v>-</v>
      </c>
      <c r="I312" s="60" t="str">
        <f>'[2]10квФ'!I312</f>
        <v>-</v>
      </c>
      <c r="J312" s="52"/>
      <c r="K312" s="52"/>
      <c r="L312" s="52"/>
      <c r="M312" s="52"/>
      <c r="N312" s="52"/>
      <c r="O312" s="53"/>
      <c r="P312" s="53"/>
      <c r="Q312" s="53"/>
      <c r="R312" s="53"/>
      <c r="S312" s="53"/>
      <c r="T312" s="54"/>
      <c r="U312" s="53"/>
      <c r="V312" s="55"/>
      <c r="W312" s="53"/>
      <c r="X312" s="56"/>
      <c r="Y312" s="53"/>
      <c r="Z312" s="56"/>
      <c r="AA312" s="53"/>
      <c r="AB312" s="55"/>
      <c r="AC312" s="53"/>
      <c r="AD312" s="55"/>
      <c r="AE312" s="58"/>
    </row>
    <row r="313" spans="1:31" ht="47.25" x14ac:dyDescent="0.25">
      <c r="A313" s="63" t="str">
        <f>'[2]10квФ'!A313</f>
        <v>23-0592</v>
      </c>
      <c r="B313" s="63">
        <f>'[2]10квФ'!B313</f>
        <v>0</v>
      </c>
      <c r="C313" s="63" t="str">
        <f>'[2]10квФ'!C313</f>
        <v>внеплан</v>
      </c>
      <c r="D313" s="64" t="str">
        <f>'[2]10квФ'!D313</f>
        <v>да</v>
      </c>
      <c r="E313" s="65" t="str">
        <f>'[2]10квФ'!E313</f>
        <v>вынос</v>
      </c>
      <c r="F313" s="50"/>
      <c r="G313" s="59" t="str">
        <f>'[2]10квФ'!G313</f>
        <v>1.2.2.1</v>
      </c>
      <c r="H313" s="66" t="str">
        <f>'[2]10квФ'!H313</f>
        <v>Переустройство отпайки ВЛ 15-97 от ТП 097-02 кТП 097-03 (инв.511371001,511371010)  ул. Алданская г. Калининград Калининградский ГО</v>
      </c>
      <c r="I313" s="60" t="str">
        <f>'[2]10квФ'!I313</f>
        <v>N_23-0592</v>
      </c>
      <c r="J313" s="52" t="str">
        <f>IF(B313="есть",'[2]10квФ'!M313,"нд")</f>
        <v>нд</v>
      </c>
      <c r="K313" s="52" t="str">
        <f>IF($B313="есть",[2]ист!K313,"нд")</f>
        <v>нд</v>
      </c>
      <c r="L313" s="52" t="str">
        <f>IF($B313="есть",[2]ист!L313,"нд")</f>
        <v>нд</v>
      </c>
      <c r="M313" s="52" t="str">
        <f>IF($B313="есть",[2]ист!M313,"нд")</f>
        <v>нд</v>
      </c>
      <c r="N313" s="52" t="str">
        <f>IF($B313="есть",[2]ист!O313+[2]ист!P313+[2]ист!Q313,"нд")</f>
        <v>нд</v>
      </c>
      <c r="O313" s="53">
        <f>ROUND('[2]10квФ'!N313,8)</f>
        <v>3.1718337600000002</v>
      </c>
      <c r="P313" s="53">
        <f>[2]ист!W313</f>
        <v>0</v>
      </c>
      <c r="Q313" s="53">
        <f>[2]ист!X313</f>
        <v>0</v>
      </c>
      <c r="R313" s="53">
        <f>ROUND(([2]ист!Y313+[2]ист!Z313),8)</f>
        <v>0</v>
      </c>
      <c r="S313" s="53">
        <f>O313-R313</f>
        <v>3.1718337600000002</v>
      </c>
      <c r="T313" s="54">
        <f t="shared" ref="T313" si="391">(O313-SUM(Q313:S313))*1000000</f>
        <v>0</v>
      </c>
      <c r="U313" s="53" t="str">
        <f t="shared" ref="U313" si="392">IF($J313="нд","нд",O313-J313)</f>
        <v>нд</v>
      </c>
      <c r="V313" s="55" t="str">
        <f t="shared" ref="V313" si="393">IF($J313="нд", "нд",U313/J313)</f>
        <v>нд</v>
      </c>
      <c r="W313" s="53" t="str">
        <f t="shared" ref="W313:Y313" si="394">IF($J313="нд","нд",0)</f>
        <v>нд</v>
      </c>
      <c r="X313" s="56" t="str">
        <f t="shared" si="394"/>
        <v>нд</v>
      </c>
      <c r="Y313" s="53" t="str">
        <f t="shared" si="394"/>
        <v>нд</v>
      </c>
      <c r="Z313" s="56" t="str">
        <f t="shared" ref="Z313" si="395">IF(Y313="нд","нд",0)</f>
        <v>нд</v>
      </c>
      <c r="AA313" s="53" t="str">
        <f t="shared" ref="AA313" si="396">IF($J313="нд","нд",R313-M313)</f>
        <v>нд</v>
      </c>
      <c r="AB313" s="55" t="str">
        <f t="shared" ref="AB313" si="397">IF(M313="нд","нд",AA313/M313)</f>
        <v>нд</v>
      </c>
      <c r="AC313" s="53" t="str">
        <f t="shared" ref="AC313" si="398">IF($J313="нд","нд",S313-N313)</f>
        <v>нд</v>
      </c>
      <c r="AD313" s="55" t="str">
        <f t="shared" ref="AD313" si="399">IF(N313="нд","нд",AC313/N313)</f>
        <v>нд</v>
      </c>
      <c r="AE313" s="58" t="str">
        <f>'[2]10квФ'!Z313</f>
        <v>Соглашение о компенсации расходов, связанных с переустройством объектов от 09.03.2023 № 3/115/23.</v>
      </c>
    </row>
    <row r="314" spans="1:31" x14ac:dyDescent="0.25">
      <c r="A314" s="63">
        <f>'[2]10квФ'!A314</f>
        <v>0</v>
      </c>
      <c r="B314" s="63">
        <f>'[2]10квФ'!B314</f>
        <v>0</v>
      </c>
      <c r="C314" s="63">
        <f>'[2]10квФ'!C314</f>
        <v>0</v>
      </c>
      <c r="D314" s="64">
        <f>'[2]10квФ'!D314</f>
        <v>0</v>
      </c>
      <c r="E314" s="65">
        <f>'[2]10квФ'!E314</f>
        <v>0</v>
      </c>
      <c r="F314" s="50"/>
      <c r="G314" s="59" t="str">
        <f>'[2]10квФ'!G314</f>
        <v>-</v>
      </c>
      <c r="H314" s="66" t="str">
        <f>'[2]10квФ'!H314</f>
        <v>-</v>
      </c>
      <c r="I314" s="60" t="str">
        <f>'[2]10квФ'!I314</f>
        <v>-</v>
      </c>
      <c r="J314" s="52"/>
      <c r="K314" s="52"/>
      <c r="L314" s="52"/>
      <c r="M314" s="52"/>
      <c r="N314" s="52"/>
      <c r="O314" s="53"/>
      <c r="P314" s="53"/>
      <c r="Q314" s="53"/>
      <c r="R314" s="53"/>
      <c r="S314" s="53"/>
      <c r="T314" s="54"/>
      <c r="U314" s="53"/>
      <c r="V314" s="55"/>
      <c r="W314" s="53"/>
      <c r="X314" s="56"/>
      <c r="Y314" s="53"/>
      <c r="Z314" s="56"/>
      <c r="AA314" s="53"/>
      <c r="AB314" s="55"/>
      <c r="AC314" s="53"/>
      <c r="AD314" s="55"/>
      <c r="AE314" s="58"/>
    </row>
    <row r="315" spans="1:31" x14ac:dyDescent="0.25">
      <c r="A315" s="63" t="str">
        <f>'[2]10квФ'!A315</f>
        <v>19-1005</v>
      </c>
      <c r="B315" s="63">
        <f>'[2]10квФ'!B315</f>
        <v>0</v>
      </c>
      <c r="C315" s="63">
        <f>'[2]10квФ'!C315</f>
        <v>0</v>
      </c>
      <c r="D315" s="64" t="str">
        <f>'[2]10квФ'!D315</f>
        <v>-</v>
      </c>
      <c r="E315" s="65" t="str">
        <f>'[2]10квФ'!E315</f>
        <v>вынос</v>
      </c>
      <c r="F315" s="50"/>
      <c r="G315" s="59" t="str">
        <f>'[2]10квФ'!G315</f>
        <v>-</v>
      </c>
      <c r="H315" s="66" t="str">
        <f>'[2]10квФ'!H315</f>
        <v>-</v>
      </c>
      <c r="I315" s="60" t="str">
        <f>'[2]10квФ'!I315</f>
        <v>-</v>
      </c>
      <c r="J315" s="52"/>
      <c r="K315" s="52"/>
      <c r="L315" s="52"/>
      <c r="M315" s="52"/>
      <c r="N315" s="52"/>
      <c r="O315" s="53"/>
      <c r="P315" s="53"/>
      <c r="Q315" s="53"/>
      <c r="R315" s="53"/>
      <c r="S315" s="53"/>
      <c r="T315" s="54"/>
      <c r="U315" s="53"/>
      <c r="V315" s="55"/>
      <c r="W315" s="53"/>
      <c r="X315" s="56"/>
      <c r="Y315" s="53"/>
      <c r="Z315" s="56"/>
      <c r="AA315" s="53"/>
      <c r="AB315" s="55"/>
      <c r="AC315" s="53"/>
      <c r="AD315" s="55"/>
      <c r="AE315" s="58"/>
    </row>
    <row r="316" spans="1:31" x14ac:dyDescent="0.25">
      <c r="A316" s="63">
        <f>'[2]10квФ'!A316</f>
        <v>0</v>
      </c>
      <c r="B316" s="63">
        <f>'[2]10квФ'!B316</f>
        <v>0</v>
      </c>
      <c r="C316" s="63">
        <f>'[2]10квФ'!C316</f>
        <v>0</v>
      </c>
      <c r="D316" s="64">
        <f>'[2]10квФ'!D316</f>
        <v>0</v>
      </c>
      <c r="E316" s="65">
        <f>'[2]10квФ'!E316</f>
        <v>0</v>
      </c>
      <c r="F316" s="50"/>
      <c r="G316" s="59" t="str">
        <f>'[2]10квФ'!G316</f>
        <v>-</v>
      </c>
      <c r="H316" s="66" t="str">
        <f>'[2]10квФ'!H316</f>
        <v>-</v>
      </c>
      <c r="I316" s="60" t="str">
        <f>'[2]10квФ'!I316</f>
        <v>-</v>
      </c>
      <c r="J316" s="52"/>
      <c r="K316" s="52"/>
      <c r="L316" s="52"/>
      <c r="M316" s="52"/>
      <c r="N316" s="52"/>
      <c r="O316" s="53"/>
      <c r="P316" s="53"/>
      <c r="Q316" s="53"/>
      <c r="R316" s="53"/>
      <c r="S316" s="53"/>
      <c r="T316" s="54"/>
      <c r="U316" s="53"/>
      <c r="V316" s="55"/>
      <c r="W316" s="53"/>
      <c r="X316" s="56"/>
      <c r="Y316" s="53"/>
      <c r="Z316" s="56"/>
      <c r="AA316" s="53"/>
      <c r="AB316" s="55"/>
      <c r="AC316" s="53"/>
      <c r="AD316" s="55"/>
      <c r="AE316" s="58"/>
    </row>
    <row r="317" spans="1:31" x14ac:dyDescent="0.25">
      <c r="A317" s="63" t="str">
        <f>'[2]10квФ'!A317</f>
        <v>20-0083</v>
      </c>
      <c r="B317" s="63">
        <f>'[2]10квФ'!B317</f>
        <v>0</v>
      </c>
      <c r="C317" s="63">
        <f>'[2]10квФ'!C317</f>
        <v>0</v>
      </c>
      <c r="D317" s="64">
        <f>'[2]10квФ'!D317</f>
        <v>0</v>
      </c>
      <c r="E317" s="65" t="str">
        <f>'[2]10квФ'!E317</f>
        <v>вынос</v>
      </c>
      <c r="F317" s="50"/>
      <c r="G317" s="59" t="str">
        <f>'[2]10квФ'!G317</f>
        <v>-</v>
      </c>
      <c r="H317" s="66" t="str">
        <f>'[2]10квФ'!H317</f>
        <v>-</v>
      </c>
      <c r="I317" s="60" t="str">
        <f>'[2]10квФ'!I317</f>
        <v>-</v>
      </c>
      <c r="J317" s="52"/>
      <c r="K317" s="52"/>
      <c r="L317" s="52"/>
      <c r="M317" s="52"/>
      <c r="N317" s="52"/>
      <c r="O317" s="53"/>
      <c r="P317" s="53"/>
      <c r="Q317" s="53"/>
      <c r="R317" s="53"/>
      <c r="S317" s="53"/>
      <c r="T317" s="53"/>
      <c r="U317" s="53"/>
      <c r="V317" s="56"/>
      <c r="W317" s="53"/>
      <c r="X317" s="56"/>
      <c r="Y317" s="53"/>
      <c r="Z317" s="56"/>
      <c r="AA317" s="53"/>
      <c r="AB317" s="56"/>
      <c r="AC317" s="53"/>
      <c r="AD317" s="56"/>
      <c r="AE317" s="58"/>
    </row>
    <row r="318" spans="1:31" x14ac:dyDescent="0.25">
      <c r="A318" s="63">
        <f>'[2]10квФ'!A318</f>
        <v>0</v>
      </c>
      <c r="B318" s="63">
        <f>'[2]10квФ'!B318</f>
        <v>0</v>
      </c>
      <c r="C318" s="63">
        <f>'[2]10квФ'!C318</f>
        <v>0</v>
      </c>
      <c r="D318" s="64">
        <f>'[2]10квФ'!D318</f>
        <v>0</v>
      </c>
      <c r="E318" s="65">
        <f>'[2]10квФ'!E318</f>
        <v>0</v>
      </c>
      <c r="F318" s="50"/>
      <c r="G318" s="59" t="str">
        <f>'[2]10квФ'!G318</f>
        <v>-</v>
      </c>
      <c r="H318" s="66" t="str">
        <f>'[2]10квФ'!H318</f>
        <v>-</v>
      </c>
      <c r="I318" s="60" t="str">
        <f>'[2]10квФ'!I318</f>
        <v>-</v>
      </c>
      <c r="J318" s="52"/>
      <c r="K318" s="52"/>
      <c r="L318" s="52"/>
      <c r="M318" s="52"/>
      <c r="N318" s="52"/>
      <c r="O318" s="53"/>
      <c r="P318" s="53"/>
      <c r="Q318" s="53"/>
      <c r="R318" s="53"/>
      <c r="S318" s="53"/>
      <c r="T318" s="54"/>
      <c r="U318" s="53"/>
      <c r="V318" s="55"/>
      <c r="W318" s="53"/>
      <c r="X318" s="56"/>
      <c r="Y318" s="53"/>
      <c r="Z318" s="56"/>
      <c r="AA318" s="53"/>
      <c r="AB318" s="55"/>
      <c r="AC318" s="53"/>
      <c r="AD318" s="55"/>
      <c r="AE318" s="58"/>
    </row>
    <row r="319" spans="1:31" x14ac:dyDescent="0.25">
      <c r="A319" s="63" t="str">
        <f>'[2]10квФ'!A319</f>
        <v>22-1979</v>
      </c>
      <c r="B319" s="63">
        <f>'[2]10квФ'!B319</f>
        <v>0</v>
      </c>
      <c r="C319" s="63">
        <f>'[2]10квФ'!C319</f>
        <v>0</v>
      </c>
      <c r="D319" s="64" t="str">
        <f>'[2]10квФ'!D319</f>
        <v>-</v>
      </c>
      <c r="E319" s="65" t="str">
        <f>'[2]10квФ'!E319</f>
        <v>вынос</v>
      </c>
      <c r="F319" s="50"/>
      <c r="G319" s="59" t="str">
        <f>'[2]10квФ'!G319</f>
        <v>-</v>
      </c>
      <c r="H319" s="66" t="str">
        <f>'[2]10квФ'!H319</f>
        <v>-</v>
      </c>
      <c r="I319" s="60" t="str">
        <f>'[2]10квФ'!I319</f>
        <v>-</v>
      </c>
      <c r="J319" s="52"/>
      <c r="K319" s="52"/>
      <c r="L319" s="52"/>
      <c r="M319" s="52"/>
      <c r="N319" s="52"/>
      <c r="O319" s="53"/>
      <c r="P319" s="53"/>
      <c r="Q319" s="53"/>
      <c r="R319" s="53"/>
      <c r="S319" s="53"/>
      <c r="T319" s="53"/>
      <c r="U319" s="53"/>
      <c r="V319" s="55"/>
      <c r="W319" s="53"/>
      <c r="X319" s="56"/>
      <c r="Y319" s="53"/>
      <c r="Z319" s="56"/>
      <c r="AA319" s="53"/>
      <c r="AB319" s="55"/>
      <c r="AC319" s="53"/>
      <c r="AD319" s="55"/>
      <c r="AE319" s="58"/>
    </row>
    <row r="320" spans="1:31" x14ac:dyDescent="0.25">
      <c r="A320" s="63">
        <f>'[2]10квФ'!A320</f>
        <v>0</v>
      </c>
      <c r="B320" s="63">
        <f>'[2]10квФ'!B320</f>
        <v>0</v>
      </c>
      <c r="C320" s="63">
        <f>'[2]10квФ'!C320</f>
        <v>0</v>
      </c>
      <c r="D320" s="64">
        <f>'[2]10квФ'!D320</f>
        <v>0</v>
      </c>
      <c r="E320" s="65">
        <f>'[2]10квФ'!E320</f>
        <v>0</v>
      </c>
      <c r="F320" s="50"/>
      <c r="G320" s="59" t="str">
        <f>'[2]10квФ'!G320</f>
        <v>-</v>
      </c>
      <c r="H320" s="66" t="str">
        <f>'[2]10квФ'!H320</f>
        <v>-</v>
      </c>
      <c r="I320" s="60" t="str">
        <f>'[2]10квФ'!I320</f>
        <v>-</v>
      </c>
      <c r="J320" s="52"/>
      <c r="K320" s="52"/>
      <c r="L320" s="52"/>
      <c r="M320" s="52"/>
      <c r="N320" s="52"/>
      <c r="O320" s="53"/>
      <c r="P320" s="53"/>
      <c r="Q320" s="53"/>
      <c r="R320" s="53"/>
      <c r="S320" s="53"/>
      <c r="T320" s="54"/>
      <c r="U320" s="53"/>
      <c r="V320" s="55"/>
      <c r="W320" s="53"/>
      <c r="X320" s="56"/>
      <c r="Y320" s="53"/>
      <c r="Z320" s="56"/>
      <c r="AA320" s="53"/>
      <c r="AB320" s="55"/>
      <c r="AC320" s="53"/>
      <c r="AD320" s="55"/>
      <c r="AE320" s="58"/>
    </row>
    <row r="321" spans="1:31" x14ac:dyDescent="0.25">
      <c r="A321" s="63" t="str">
        <f>'[2]10квФ'!A321</f>
        <v>24-0054</v>
      </c>
      <c r="B321" s="63">
        <f>'[2]10квФ'!B321</f>
        <v>0</v>
      </c>
      <c r="C321" s="63">
        <f>'[2]10квФ'!C321</f>
        <v>0</v>
      </c>
      <c r="D321" s="64" t="str">
        <f>'[2]10квФ'!D321</f>
        <v>-</v>
      </c>
      <c r="E321" s="65" t="str">
        <f>'[2]10квФ'!E321</f>
        <v>вынос</v>
      </c>
      <c r="F321" s="50"/>
      <c r="G321" s="59" t="str">
        <f>'[2]10квФ'!G321</f>
        <v>-</v>
      </c>
      <c r="H321" s="66" t="str">
        <f>'[2]10квФ'!H321</f>
        <v>-</v>
      </c>
      <c r="I321" s="60" t="str">
        <f>'[2]10квФ'!I321</f>
        <v>-</v>
      </c>
      <c r="J321" s="52"/>
      <c r="K321" s="52"/>
      <c r="L321" s="52"/>
      <c r="M321" s="52"/>
      <c r="N321" s="52"/>
      <c r="O321" s="53"/>
      <c r="P321" s="53"/>
      <c r="Q321" s="53"/>
      <c r="R321" s="53"/>
      <c r="S321" s="53"/>
      <c r="T321" s="54"/>
      <c r="U321" s="53"/>
      <c r="V321" s="55"/>
      <c r="W321" s="53"/>
      <c r="X321" s="56"/>
      <c r="Y321" s="53"/>
      <c r="Z321" s="56"/>
      <c r="AA321" s="53"/>
      <c r="AB321" s="55"/>
      <c r="AC321" s="53"/>
      <c r="AD321" s="55"/>
      <c r="AE321" s="58"/>
    </row>
    <row r="322" spans="1:31" x14ac:dyDescent="0.25">
      <c r="A322" s="63" t="str">
        <f>'[2]10квФ'!A322</f>
        <v>21-1401</v>
      </c>
      <c r="B322" s="63">
        <f>'[2]10квФ'!B322</f>
        <v>0</v>
      </c>
      <c r="C322" s="63">
        <f>'[2]10квФ'!C322</f>
        <v>0</v>
      </c>
      <c r="D322" s="64" t="str">
        <f>'[2]10квФ'!D322</f>
        <v>-</v>
      </c>
      <c r="E322" s="65" t="str">
        <f>'[2]10квФ'!E322</f>
        <v>вынос</v>
      </c>
      <c r="F322" s="50"/>
      <c r="G322" s="59" t="str">
        <f>'[2]10квФ'!G322</f>
        <v>-</v>
      </c>
      <c r="H322" s="66" t="str">
        <f>'[2]10квФ'!H322</f>
        <v>-</v>
      </c>
      <c r="I322" s="60" t="str">
        <f>'[2]10квФ'!I322</f>
        <v>-</v>
      </c>
      <c r="J322" s="52"/>
      <c r="K322" s="52"/>
      <c r="L322" s="52"/>
      <c r="M322" s="52"/>
      <c r="N322" s="52"/>
      <c r="O322" s="53"/>
      <c r="P322" s="53"/>
      <c r="Q322" s="53"/>
      <c r="R322" s="53"/>
      <c r="S322" s="53"/>
      <c r="T322" s="54"/>
      <c r="U322" s="53"/>
      <c r="V322" s="55"/>
      <c r="W322" s="53"/>
      <c r="X322" s="56"/>
      <c r="Y322" s="53"/>
      <c r="Z322" s="56"/>
      <c r="AA322" s="53"/>
      <c r="AB322" s="55"/>
      <c r="AC322" s="53"/>
      <c r="AD322" s="55"/>
      <c r="AE322" s="58"/>
    </row>
    <row r="323" spans="1:31" ht="63" x14ac:dyDescent="0.25">
      <c r="A323" s="63" t="str">
        <f>'[2]10квФ'!A323</f>
        <v>22-1522</v>
      </c>
      <c r="B323" s="63">
        <f>'[2]10квФ'!B323</f>
        <v>0</v>
      </c>
      <c r="C323" s="63" t="str">
        <f>'[2]10квФ'!C323</f>
        <v>внеплан</v>
      </c>
      <c r="D323" s="64" t="str">
        <f>'[2]10квФ'!D323</f>
        <v>да</v>
      </c>
      <c r="E323" s="65" t="str">
        <f>'[2]10квФ'!E323</f>
        <v>вынос</v>
      </c>
      <c r="F323" s="50"/>
      <c r="G323" s="59" t="str">
        <f>'[2]10квФ'!G323</f>
        <v>1.2.2.1</v>
      </c>
      <c r="H323" s="66" t="str">
        <f>'[2]10квФ'!H323</f>
        <v>Вынос (переустройство)   ВЛ 15-260, ВЛ 0,4 кВ от ТП 260-03 (инв.511468405,511503305) ул.Калининградское шоссе в г.Гурьевске Гурьевский ГО</v>
      </c>
      <c r="I323" s="60" t="str">
        <f>'[2]10квФ'!I323</f>
        <v>O_22-1522</v>
      </c>
      <c r="J323" s="52" t="str">
        <f>IF(B323="есть",'[2]10квФ'!M323,"нд")</f>
        <v>нд</v>
      </c>
      <c r="K323" s="52" t="str">
        <f>IF($B323="есть",[2]ист!K323,"нд")</f>
        <v>нд</v>
      </c>
      <c r="L323" s="52" t="str">
        <f>IF($B323="есть",[2]ист!L323,"нд")</f>
        <v>нд</v>
      </c>
      <c r="M323" s="52" t="str">
        <f>IF($B323="есть",[2]ист!M323,"нд")</f>
        <v>нд</v>
      </c>
      <c r="N323" s="52" t="str">
        <f>IF($B323="есть",[2]ист!O323+[2]ист!P323+[2]ист!Q323,"нд")</f>
        <v>нд</v>
      </c>
      <c r="O323" s="53">
        <f>ROUND('[2]10квФ'!N323,8)</f>
        <v>3.7282064199999998</v>
      </c>
      <c r="P323" s="53">
        <f>[2]ист!W323</f>
        <v>0</v>
      </c>
      <c r="Q323" s="53">
        <f>[2]ист!X323</f>
        <v>0</v>
      </c>
      <c r="R323" s="53">
        <f>ROUND(([2]ист!Y323+[2]ист!Z323),8)</f>
        <v>0</v>
      </c>
      <c r="S323" s="53">
        <f>O323-R323</f>
        <v>3.7282064199999998</v>
      </c>
      <c r="T323" s="54">
        <f t="shared" ref="T323" si="400">(O323-SUM(Q323:S323))*1000000</f>
        <v>0</v>
      </c>
      <c r="U323" s="53" t="str">
        <f t="shared" ref="U323" si="401">IF($J323="нд","нд",O323-J323)</f>
        <v>нд</v>
      </c>
      <c r="V323" s="55" t="str">
        <f t="shared" ref="V323" si="402">IF($J323="нд", "нд",U323/J323)</f>
        <v>нд</v>
      </c>
      <c r="W323" s="53" t="str">
        <f t="shared" ref="W323:Y323" si="403">IF($J323="нд","нд",0)</f>
        <v>нд</v>
      </c>
      <c r="X323" s="56" t="str">
        <f t="shared" si="403"/>
        <v>нд</v>
      </c>
      <c r="Y323" s="53" t="str">
        <f t="shared" si="403"/>
        <v>нд</v>
      </c>
      <c r="Z323" s="56" t="str">
        <f t="shared" ref="Z323" si="404">IF(Y323="нд","нд",0)</f>
        <v>нд</v>
      </c>
      <c r="AA323" s="53" t="str">
        <f t="shared" ref="AA323" si="405">IF($J323="нд","нд",R323-M323)</f>
        <v>нд</v>
      </c>
      <c r="AB323" s="55" t="str">
        <f t="shared" ref="AB323" si="406">IF(M323="нд","нд",AA323/M323)</f>
        <v>нд</v>
      </c>
      <c r="AC323" s="53" t="str">
        <f t="shared" ref="AC323" si="407">IF($J323="нд","нд",S323-N323)</f>
        <v>нд</v>
      </c>
      <c r="AD323" s="55" t="str">
        <f t="shared" ref="AD323" si="408">IF(N323="нд","нд",AC323/N323)</f>
        <v>нд</v>
      </c>
      <c r="AE323" s="58" t="str">
        <f>'[2]10квФ'!Z323</f>
        <v>Договор о выполнении мероприятий по выносу (переустройству) объектов АО "Россети Янтарь" № 125/115/22 от 06.10.2022.</v>
      </c>
    </row>
    <row r="324" spans="1:31" x14ac:dyDescent="0.25">
      <c r="A324" s="63" t="str">
        <f>'[2]10квФ'!A324</f>
        <v>22-1980</v>
      </c>
      <c r="B324" s="63">
        <f>'[2]10квФ'!B324</f>
        <v>0</v>
      </c>
      <c r="C324" s="63">
        <f>'[2]10квФ'!C324</f>
        <v>0</v>
      </c>
      <c r="D324" s="64" t="str">
        <f>'[2]10квФ'!D324</f>
        <v>-</v>
      </c>
      <c r="E324" s="65" t="str">
        <f>'[2]10квФ'!E324</f>
        <v>вынос</v>
      </c>
      <c r="F324" s="50"/>
      <c r="G324" s="59" t="str">
        <f>'[2]10квФ'!G324</f>
        <v>-</v>
      </c>
      <c r="H324" s="66" t="str">
        <f>'[2]10квФ'!H324</f>
        <v>-</v>
      </c>
      <c r="I324" s="60" t="str">
        <f>'[2]10квФ'!I324</f>
        <v>-</v>
      </c>
      <c r="J324" s="52"/>
      <c r="K324" s="52"/>
      <c r="L324" s="52"/>
      <c r="M324" s="52"/>
      <c r="N324" s="52"/>
      <c r="O324" s="53"/>
      <c r="P324" s="53"/>
      <c r="Q324" s="53"/>
      <c r="R324" s="53"/>
      <c r="S324" s="53"/>
      <c r="T324" s="53"/>
      <c r="U324" s="53"/>
      <c r="V324" s="55"/>
      <c r="W324" s="53"/>
      <c r="X324" s="56"/>
      <c r="Y324" s="53"/>
      <c r="Z324" s="56"/>
      <c r="AA324" s="53"/>
      <c r="AB324" s="55"/>
      <c r="AC324" s="53"/>
      <c r="AD324" s="55"/>
      <c r="AE324" s="58"/>
    </row>
    <row r="325" spans="1:31" x14ac:dyDescent="0.25">
      <c r="A325" s="63">
        <f>'[2]10квФ'!A325</f>
        <v>0</v>
      </c>
      <c r="B325" s="63">
        <f>'[2]10квФ'!B325</f>
        <v>0</v>
      </c>
      <c r="C325" s="63">
        <f>'[2]10квФ'!C325</f>
        <v>0</v>
      </c>
      <c r="D325" s="64">
        <f>'[2]10квФ'!D325</f>
        <v>0</v>
      </c>
      <c r="E325" s="65">
        <f>'[2]10квФ'!E325</f>
        <v>0</v>
      </c>
      <c r="F325" s="50"/>
      <c r="G325" s="59" t="str">
        <f>'[2]10квФ'!G325</f>
        <v>-</v>
      </c>
      <c r="H325" s="66" t="str">
        <f>'[2]10квФ'!H325</f>
        <v>-</v>
      </c>
      <c r="I325" s="60" t="str">
        <f>'[2]10квФ'!I325</f>
        <v>-</v>
      </c>
      <c r="J325" s="52"/>
      <c r="K325" s="52"/>
      <c r="L325" s="52"/>
      <c r="M325" s="52"/>
      <c r="N325" s="52"/>
      <c r="O325" s="53"/>
      <c r="P325" s="53"/>
      <c r="Q325" s="53"/>
      <c r="R325" s="53"/>
      <c r="S325" s="53"/>
      <c r="T325" s="54"/>
      <c r="U325" s="53"/>
      <c r="V325" s="55"/>
      <c r="W325" s="53"/>
      <c r="X325" s="56"/>
      <c r="Y325" s="53"/>
      <c r="Z325" s="56"/>
      <c r="AA325" s="53"/>
      <c r="AB325" s="55"/>
      <c r="AC325" s="53"/>
      <c r="AD325" s="55"/>
      <c r="AE325" s="58"/>
    </row>
    <row r="326" spans="1:31" x14ac:dyDescent="0.25">
      <c r="A326" s="63" t="str">
        <f>'[2]10квФ'!A326</f>
        <v>23-0681</v>
      </c>
      <c r="B326" s="63">
        <f>'[2]10квФ'!B326</f>
        <v>0</v>
      </c>
      <c r="C326" s="63">
        <f>'[2]10квФ'!C326</f>
        <v>0</v>
      </c>
      <c r="D326" s="64" t="str">
        <f>'[2]10квФ'!D326</f>
        <v>-</v>
      </c>
      <c r="E326" s="65" t="str">
        <f>'[2]10квФ'!E326</f>
        <v>вынос</v>
      </c>
      <c r="F326" s="50"/>
      <c r="G326" s="59" t="str">
        <f>'[2]10квФ'!G326</f>
        <v>-</v>
      </c>
      <c r="H326" s="66" t="str">
        <f>'[2]10квФ'!H326</f>
        <v>-</v>
      </c>
      <c r="I326" s="60" t="str">
        <f>'[2]10квФ'!I326</f>
        <v>-</v>
      </c>
      <c r="J326" s="52"/>
      <c r="K326" s="52"/>
      <c r="L326" s="52"/>
      <c r="M326" s="52"/>
      <c r="N326" s="52"/>
      <c r="O326" s="53"/>
      <c r="P326" s="53"/>
      <c r="Q326" s="53"/>
      <c r="R326" s="53"/>
      <c r="S326" s="53"/>
      <c r="T326" s="53"/>
      <c r="U326" s="53"/>
      <c r="V326" s="55"/>
      <c r="W326" s="53"/>
      <c r="X326" s="56"/>
      <c r="Y326" s="53"/>
      <c r="Z326" s="56"/>
      <c r="AA326" s="53"/>
      <c r="AB326" s="55"/>
      <c r="AC326" s="53"/>
      <c r="AD326" s="55"/>
      <c r="AE326" s="58"/>
    </row>
    <row r="327" spans="1:31" x14ac:dyDescent="0.25">
      <c r="A327" s="63">
        <f>'[2]10квФ'!A327</f>
        <v>0</v>
      </c>
      <c r="B327" s="63">
        <f>'[2]10квФ'!B327</f>
        <v>0</v>
      </c>
      <c r="C327" s="63">
        <f>'[2]10квФ'!C327</f>
        <v>0</v>
      </c>
      <c r="D327" s="64">
        <f>'[2]10квФ'!D327</f>
        <v>0</v>
      </c>
      <c r="E327" s="65">
        <f>'[2]10квФ'!E327</f>
        <v>0</v>
      </c>
      <c r="F327" s="50"/>
      <c r="G327" s="59" t="str">
        <f>'[2]10квФ'!G327</f>
        <v>-</v>
      </c>
      <c r="H327" s="66" t="str">
        <f>'[2]10квФ'!H327</f>
        <v>-</v>
      </c>
      <c r="I327" s="60" t="str">
        <f>'[2]10квФ'!I327</f>
        <v>-</v>
      </c>
      <c r="J327" s="52"/>
      <c r="K327" s="52"/>
      <c r="L327" s="52"/>
      <c r="M327" s="52"/>
      <c r="N327" s="52"/>
      <c r="O327" s="53"/>
      <c r="P327" s="53"/>
      <c r="Q327" s="53"/>
      <c r="R327" s="53"/>
      <c r="S327" s="53"/>
      <c r="T327" s="53"/>
      <c r="U327" s="53"/>
      <c r="V327" s="55"/>
      <c r="W327" s="53"/>
      <c r="X327" s="56"/>
      <c r="Y327" s="53"/>
      <c r="Z327" s="56"/>
      <c r="AA327" s="53"/>
      <c r="AB327" s="55"/>
      <c r="AC327" s="53"/>
      <c r="AD327" s="55"/>
      <c r="AE327" s="58"/>
    </row>
    <row r="328" spans="1:31" x14ac:dyDescent="0.25">
      <c r="A328" s="63" t="str">
        <f>'[2]10квФ'!A328</f>
        <v>23-1032</v>
      </c>
      <c r="B328" s="63">
        <f>'[2]10квФ'!B328</f>
        <v>0</v>
      </c>
      <c r="C328" s="63">
        <f>'[2]10квФ'!C328</f>
        <v>0</v>
      </c>
      <c r="D328" s="64" t="str">
        <f>'[2]10квФ'!D328</f>
        <v>-</v>
      </c>
      <c r="E328" s="65" t="str">
        <f>'[2]10квФ'!E328</f>
        <v>вынос</v>
      </c>
      <c r="F328" s="50"/>
      <c r="G328" s="59" t="str">
        <f>'[2]10квФ'!G328</f>
        <v>-</v>
      </c>
      <c r="H328" s="66" t="str">
        <f>'[2]10квФ'!H328</f>
        <v>-</v>
      </c>
      <c r="I328" s="60" t="str">
        <f>'[2]10квФ'!I328</f>
        <v>-</v>
      </c>
      <c r="J328" s="52"/>
      <c r="K328" s="52"/>
      <c r="L328" s="52"/>
      <c r="M328" s="52"/>
      <c r="N328" s="52"/>
      <c r="O328" s="53"/>
      <c r="P328" s="53"/>
      <c r="Q328" s="53"/>
      <c r="R328" s="53"/>
      <c r="S328" s="53"/>
      <c r="T328" s="54"/>
      <c r="U328" s="53"/>
      <c r="V328" s="55"/>
      <c r="W328" s="53"/>
      <c r="X328" s="56"/>
      <c r="Y328" s="53"/>
      <c r="Z328" s="56"/>
      <c r="AA328" s="53"/>
      <c r="AB328" s="55"/>
      <c r="AC328" s="53"/>
      <c r="AD328" s="55"/>
      <c r="AE328" s="58"/>
    </row>
    <row r="329" spans="1:31" x14ac:dyDescent="0.25">
      <c r="A329" s="63" t="str">
        <f>'[2]10квФ'!A329</f>
        <v>21-0233</v>
      </c>
      <c r="B329" s="63">
        <f>'[2]10квФ'!B329</f>
        <v>0</v>
      </c>
      <c r="C329" s="63">
        <f>'[2]10квФ'!C329</f>
        <v>0</v>
      </c>
      <c r="D329" s="64" t="str">
        <f>'[2]10квФ'!D329</f>
        <v>-</v>
      </c>
      <c r="E329" s="65" t="str">
        <f>'[2]10квФ'!E329</f>
        <v>вынос</v>
      </c>
      <c r="F329" s="50"/>
      <c r="G329" s="59" t="str">
        <f>'[2]10квФ'!G329</f>
        <v>-</v>
      </c>
      <c r="H329" s="66" t="str">
        <f>'[2]10квФ'!H329</f>
        <v>-</v>
      </c>
      <c r="I329" s="60" t="str">
        <f>'[2]10квФ'!I329</f>
        <v>-</v>
      </c>
      <c r="J329" s="52"/>
      <c r="K329" s="52"/>
      <c r="L329" s="52"/>
      <c r="M329" s="52"/>
      <c r="N329" s="52"/>
      <c r="O329" s="53"/>
      <c r="P329" s="53"/>
      <c r="Q329" s="53"/>
      <c r="R329" s="53"/>
      <c r="S329" s="53"/>
      <c r="T329" s="54"/>
      <c r="U329" s="53"/>
      <c r="V329" s="55"/>
      <c r="W329" s="53"/>
      <c r="X329" s="56"/>
      <c r="Y329" s="53"/>
      <c r="Z329" s="56"/>
      <c r="AA329" s="53"/>
      <c r="AB329" s="55"/>
      <c r="AC329" s="53"/>
      <c r="AD329" s="55"/>
      <c r="AE329" s="58"/>
    </row>
    <row r="330" spans="1:31" x14ac:dyDescent="0.25">
      <c r="A330" s="63" t="str">
        <f>'[2]10квФ'!A330</f>
        <v>23-0579</v>
      </c>
      <c r="B330" s="63">
        <f>'[2]10квФ'!B330</f>
        <v>0</v>
      </c>
      <c r="C330" s="63">
        <f>'[2]10квФ'!C330</f>
        <v>0</v>
      </c>
      <c r="D330" s="64" t="str">
        <f>'[2]10квФ'!D330</f>
        <v>-</v>
      </c>
      <c r="E330" s="65" t="str">
        <f>'[2]10квФ'!E330</f>
        <v>вынос</v>
      </c>
      <c r="F330" s="50"/>
      <c r="G330" s="59" t="str">
        <f>'[2]10квФ'!G330</f>
        <v>-</v>
      </c>
      <c r="H330" s="66" t="str">
        <f>'[2]10квФ'!H330</f>
        <v>-</v>
      </c>
      <c r="I330" s="60" t="str">
        <f>'[2]10квФ'!I330</f>
        <v>-</v>
      </c>
      <c r="J330" s="52"/>
      <c r="K330" s="52"/>
      <c r="L330" s="52"/>
      <c r="M330" s="52"/>
      <c r="N330" s="52"/>
      <c r="O330" s="53"/>
      <c r="P330" s="53"/>
      <c r="Q330" s="53"/>
      <c r="R330" s="53"/>
      <c r="S330" s="53"/>
      <c r="T330" s="54"/>
      <c r="U330" s="53"/>
      <c r="V330" s="55"/>
      <c r="W330" s="53"/>
      <c r="X330" s="56"/>
      <c r="Y330" s="53"/>
      <c r="Z330" s="56"/>
      <c r="AA330" s="53"/>
      <c r="AB330" s="55"/>
      <c r="AC330" s="53"/>
      <c r="AD330" s="55"/>
      <c r="AE330" s="58"/>
    </row>
    <row r="331" spans="1:31" x14ac:dyDescent="0.25">
      <c r="A331" s="63" t="str">
        <f>'[2]10квФ'!A331</f>
        <v>23-0530</v>
      </c>
      <c r="B331" s="63">
        <f>'[2]10квФ'!B331</f>
        <v>0</v>
      </c>
      <c r="C331" s="63">
        <f>'[2]10квФ'!C331</f>
        <v>0</v>
      </c>
      <c r="D331" s="64" t="str">
        <f>'[2]10квФ'!D331</f>
        <v>-</v>
      </c>
      <c r="E331" s="65" t="str">
        <f>'[2]10квФ'!E331</f>
        <v>вынос</v>
      </c>
      <c r="F331" s="50"/>
      <c r="G331" s="59" t="str">
        <f>'[2]10квФ'!G331</f>
        <v>-</v>
      </c>
      <c r="H331" s="66" t="str">
        <f>'[2]10квФ'!H331</f>
        <v>-</v>
      </c>
      <c r="I331" s="60" t="str">
        <f>'[2]10квФ'!I331</f>
        <v>-</v>
      </c>
      <c r="J331" s="52"/>
      <c r="K331" s="52"/>
      <c r="L331" s="52"/>
      <c r="M331" s="52"/>
      <c r="N331" s="52"/>
      <c r="O331" s="53"/>
      <c r="P331" s="53"/>
      <c r="Q331" s="53"/>
      <c r="R331" s="53"/>
      <c r="S331" s="53"/>
      <c r="T331" s="54"/>
      <c r="U331" s="53"/>
      <c r="V331" s="55"/>
      <c r="W331" s="53"/>
      <c r="X331" s="56"/>
      <c r="Y331" s="53"/>
      <c r="Z331" s="56"/>
      <c r="AA331" s="53"/>
      <c r="AB331" s="55"/>
      <c r="AC331" s="53"/>
      <c r="AD331" s="55"/>
      <c r="AE331" s="58"/>
    </row>
    <row r="332" spans="1:31" x14ac:dyDescent="0.25">
      <c r="A332" s="63" t="str">
        <f>'[2]10квФ'!A332</f>
        <v>23-1415</v>
      </c>
      <c r="B332" s="63">
        <f>'[2]10квФ'!B332</f>
        <v>0</v>
      </c>
      <c r="C332" s="63">
        <f>'[2]10квФ'!C332</f>
        <v>0</v>
      </c>
      <c r="D332" s="64" t="str">
        <f>'[2]10квФ'!D332</f>
        <v>-</v>
      </c>
      <c r="E332" s="65" t="str">
        <f>'[2]10квФ'!E332</f>
        <v>вынос</v>
      </c>
      <c r="F332" s="50"/>
      <c r="G332" s="59" t="str">
        <f>'[2]10квФ'!G332</f>
        <v>-</v>
      </c>
      <c r="H332" s="66" t="str">
        <f>'[2]10квФ'!H332</f>
        <v>-</v>
      </c>
      <c r="I332" s="60" t="str">
        <f>'[2]10квФ'!I332</f>
        <v>-</v>
      </c>
      <c r="J332" s="52"/>
      <c r="K332" s="52"/>
      <c r="L332" s="52"/>
      <c r="M332" s="52"/>
      <c r="N332" s="52"/>
      <c r="O332" s="53"/>
      <c r="P332" s="53"/>
      <c r="Q332" s="53"/>
      <c r="R332" s="53"/>
      <c r="S332" s="53"/>
      <c r="T332" s="54"/>
      <c r="U332" s="53"/>
      <c r="V332" s="55"/>
      <c r="W332" s="53"/>
      <c r="X332" s="56"/>
      <c r="Y332" s="53"/>
      <c r="Z332" s="56"/>
      <c r="AA332" s="53"/>
      <c r="AB332" s="55"/>
      <c r="AC332" s="53"/>
      <c r="AD332" s="55"/>
      <c r="AE332" s="58"/>
    </row>
    <row r="333" spans="1:31" x14ac:dyDescent="0.25">
      <c r="A333" s="63" t="str">
        <f>'[2]10квФ'!A333</f>
        <v>22-1255</v>
      </c>
      <c r="B333" s="63">
        <f>'[2]10квФ'!B333</f>
        <v>0</v>
      </c>
      <c r="C333" s="63">
        <f>'[2]10квФ'!C333</f>
        <v>0</v>
      </c>
      <c r="D333" s="64" t="str">
        <f>'[2]10квФ'!D333</f>
        <v>-</v>
      </c>
      <c r="E333" s="65" t="str">
        <f>'[2]10квФ'!E333</f>
        <v>вынос</v>
      </c>
      <c r="F333" s="50"/>
      <c r="G333" s="59" t="str">
        <f>'[2]10квФ'!G333</f>
        <v>-</v>
      </c>
      <c r="H333" s="66" t="str">
        <f>'[2]10квФ'!H333</f>
        <v>-</v>
      </c>
      <c r="I333" s="60" t="str">
        <f>'[2]10квФ'!I333</f>
        <v>-</v>
      </c>
      <c r="J333" s="52"/>
      <c r="K333" s="52"/>
      <c r="L333" s="52"/>
      <c r="M333" s="52"/>
      <c r="N333" s="52"/>
      <c r="O333" s="53"/>
      <c r="P333" s="53"/>
      <c r="Q333" s="53"/>
      <c r="R333" s="53"/>
      <c r="S333" s="53"/>
      <c r="T333" s="53"/>
      <c r="U333" s="53"/>
      <c r="V333" s="55"/>
      <c r="W333" s="53"/>
      <c r="X333" s="56"/>
      <c r="Y333" s="53"/>
      <c r="Z333" s="56"/>
      <c r="AA333" s="53"/>
      <c r="AB333" s="55"/>
      <c r="AC333" s="53"/>
      <c r="AD333" s="55"/>
      <c r="AE333" s="58"/>
    </row>
    <row r="334" spans="1:31" x14ac:dyDescent="0.25">
      <c r="A334" s="63">
        <f>'[2]10квФ'!A334</f>
        <v>0</v>
      </c>
      <c r="B334" s="63">
        <f>'[2]10квФ'!B334</f>
        <v>0</v>
      </c>
      <c r="C334" s="63">
        <f>'[2]10квФ'!C334</f>
        <v>0</v>
      </c>
      <c r="D334" s="64">
        <f>'[2]10квФ'!D334</f>
        <v>0</v>
      </c>
      <c r="E334" s="65">
        <f>'[2]10квФ'!E334</f>
        <v>0</v>
      </c>
      <c r="F334" s="50"/>
      <c r="G334" s="59" t="str">
        <f>'[2]10квФ'!G334</f>
        <v>-</v>
      </c>
      <c r="H334" s="66" t="str">
        <f>'[2]10квФ'!H334</f>
        <v>-</v>
      </c>
      <c r="I334" s="60" t="str">
        <f>'[2]10квФ'!I334</f>
        <v>-</v>
      </c>
      <c r="J334" s="52"/>
      <c r="K334" s="52"/>
      <c r="L334" s="52"/>
      <c r="M334" s="52"/>
      <c r="N334" s="52"/>
      <c r="O334" s="53"/>
      <c r="P334" s="53"/>
      <c r="Q334" s="53"/>
      <c r="R334" s="53"/>
      <c r="S334" s="53"/>
      <c r="T334" s="54"/>
      <c r="U334" s="53"/>
      <c r="V334" s="55"/>
      <c r="W334" s="53"/>
      <c r="X334" s="56"/>
      <c r="Y334" s="53"/>
      <c r="Z334" s="56"/>
      <c r="AA334" s="53"/>
      <c r="AB334" s="55"/>
      <c r="AC334" s="53"/>
      <c r="AD334" s="55"/>
      <c r="AE334" s="58"/>
    </row>
    <row r="335" spans="1:31" x14ac:dyDescent="0.25">
      <c r="A335" s="63" t="str">
        <f>'[2]10квФ'!A335</f>
        <v>22-1035</v>
      </c>
      <c r="B335" s="63">
        <f>'[2]10квФ'!B335</f>
        <v>0</v>
      </c>
      <c r="C335" s="63">
        <f>'[2]10квФ'!C335</f>
        <v>0</v>
      </c>
      <c r="D335" s="64" t="str">
        <f>'[2]10квФ'!D335</f>
        <v>-</v>
      </c>
      <c r="E335" s="65" t="str">
        <f>'[2]10квФ'!E335</f>
        <v>вынос</v>
      </c>
      <c r="F335" s="50"/>
      <c r="G335" s="59" t="str">
        <f>'[2]10квФ'!G335</f>
        <v>-</v>
      </c>
      <c r="H335" s="66" t="str">
        <f>'[2]10квФ'!H335</f>
        <v>-</v>
      </c>
      <c r="I335" s="60" t="str">
        <f>'[2]10квФ'!I335</f>
        <v>-</v>
      </c>
      <c r="J335" s="52"/>
      <c r="K335" s="52"/>
      <c r="L335" s="52"/>
      <c r="M335" s="52"/>
      <c r="N335" s="52"/>
      <c r="O335" s="53"/>
      <c r="P335" s="53"/>
      <c r="Q335" s="53"/>
      <c r="R335" s="53"/>
      <c r="S335" s="53"/>
      <c r="T335" s="53"/>
      <c r="U335" s="53"/>
      <c r="V335" s="55"/>
      <c r="W335" s="53"/>
      <c r="X335" s="56"/>
      <c r="Y335" s="53"/>
      <c r="Z335" s="56"/>
      <c r="AA335" s="53"/>
      <c r="AB335" s="55"/>
      <c r="AC335" s="53"/>
      <c r="AD335" s="55"/>
      <c r="AE335" s="58"/>
    </row>
    <row r="336" spans="1:31" ht="31.5" x14ac:dyDescent="0.25">
      <c r="A336" s="63" t="str">
        <f>'[2]10квФ'!A336</f>
        <v>22-1220</v>
      </c>
      <c r="B336" s="63">
        <f>'[2]10квФ'!B336</f>
        <v>0</v>
      </c>
      <c r="C336" s="63" t="str">
        <f>'[2]10квФ'!C336</f>
        <v>внеплан</v>
      </c>
      <c r="D336" s="64" t="str">
        <f>'[2]10квФ'!D336</f>
        <v>да</v>
      </c>
      <c r="E336" s="65" t="str">
        <f>'[2]10квФ'!E336</f>
        <v>вынос</v>
      </c>
      <c r="F336" s="50"/>
      <c r="G336" s="59" t="str">
        <f>'[2]10квФ'!G336</f>
        <v>1.2.2.1</v>
      </c>
      <c r="H336" s="66" t="str">
        <f>'[2]10квФ'!H336</f>
        <v>Переустройство ВЛ 0,4 кВ от ТП 141-05 (инв. №5115039) в г. Гурьевск Гурьевский ГО</v>
      </c>
      <c r="I336" s="60" t="str">
        <f>'[2]10квФ'!I336</f>
        <v>O_22-1220</v>
      </c>
      <c r="J336" s="52" t="str">
        <f>IF(B336="есть",'[2]10квФ'!M336,"нд")</f>
        <v>нд</v>
      </c>
      <c r="K336" s="52" t="str">
        <f>IF($B336="есть",[2]ист!K336,"нд")</f>
        <v>нд</v>
      </c>
      <c r="L336" s="52" t="str">
        <f>IF($B336="есть",[2]ист!L336,"нд")</f>
        <v>нд</v>
      </c>
      <c r="M336" s="52" t="str">
        <f>IF($B336="есть",[2]ист!M336,"нд")</f>
        <v>нд</v>
      </c>
      <c r="N336" s="52" t="str">
        <f>IF($B336="есть",[2]ист!O336+[2]ист!P336+[2]ист!Q336,"нд")</f>
        <v>нд</v>
      </c>
      <c r="O336" s="53">
        <f>ROUND('[2]10квФ'!N336,8)</f>
        <v>0</v>
      </c>
      <c r="P336" s="53">
        <f>[2]ист!W336</f>
        <v>0</v>
      </c>
      <c r="Q336" s="53">
        <f>[2]ист!X336</f>
        <v>0</v>
      </c>
      <c r="R336" s="53">
        <f>ROUND(([2]ист!Y336+[2]ист!Z336),8)</f>
        <v>0</v>
      </c>
      <c r="S336" s="53">
        <f>O336-R336</f>
        <v>0</v>
      </c>
      <c r="T336" s="54">
        <f t="shared" ref="T336" si="409">(O336-SUM(Q336:S336))*1000000</f>
        <v>0</v>
      </c>
      <c r="U336" s="53" t="str">
        <f t="shared" ref="U336" si="410">IF($J336="нд","нд",O336-J336)</f>
        <v>нд</v>
      </c>
      <c r="V336" s="55" t="str">
        <f t="shared" ref="V336" si="411">IF($J336="нд", "нд",U336/J336)</f>
        <v>нд</v>
      </c>
      <c r="W336" s="53" t="str">
        <f t="shared" ref="W336:Y336" si="412">IF($J336="нд","нд",0)</f>
        <v>нд</v>
      </c>
      <c r="X336" s="56" t="str">
        <f t="shared" si="412"/>
        <v>нд</v>
      </c>
      <c r="Y336" s="53" t="str">
        <f t="shared" si="412"/>
        <v>нд</v>
      </c>
      <c r="Z336" s="56" t="str">
        <f t="shared" ref="Z336" si="413">IF(Y336="нд","нд",0)</f>
        <v>нд</v>
      </c>
      <c r="AA336" s="53" t="str">
        <f t="shared" ref="AA336" si="414">IF($J336="нд","нд",R336-M336)</f>
        <v>нд</v>
      </c>
      <c r="AB336" s="55" t="str">
        <f t="shared" ref="AB336" si="415">IF(M336="нд","нд",AA336/M336)</f>
        <v>нд</v>
      </c>
      <c r="AC336" s="53" t="str">
        <f t="shared" ref="AC336" si="416">IF($J336="нд","нд",S336-N336)</f>
        <v>нд</v>
      </c>
      <c r="AD336" s="55" t="str">
        <f t="shared" ref="AD336" si="417">IF(N336="нд","нд",AC336/N336)</f>
        <v>нд</v>
      </c>
      <c r="AE336" s="58" t="str">
        <f>'[2]10квФ'!Z336</f>
        <v>Соглашение о компенсации № 68/115/22 от 13.07.2022 (мероприятия по выносу (переустройству) объектов АО "Россети Янтарь").</v>
      </c>
    </row>
    <row r="337" spans="1:31" x14ac:dyDescent="0.25">
      <c r="A337" s="63" t="str">
        <f>'[2]10квФ'!A337</f>
        <v>22-1417</v>
      </c>
      <c r="B337" s="63">
        <f>'[2]10квФ'!B337</f>
        <v>0</v>
      </c>
      <c r="C337" s="63">
        <f>'[2]10квФ'!C337</f>
        <v>0</v>
      </c>
      <c r="D337" s="64" t="str">
        <f>'[2]10квФ'!D337</f>
        <v>-</v>
      </c>
      <c r="E337" s="65" t="str">
        <f>'[2]10квФ'!E337</f>
        <v>вынос</v>
      </c>
      <c r="F337" s="50"/>
      <c r="G337" s="59" t="str">
        <f>'[2]10квФ'!G337</f>
        <v>-</v>
      </c>
      <c r="H337" s="66" t="str">
        <f>'[2]10квФ'!H337</f>
        <v>-</v>
      </c>
      <c r="I337" s="60" t="str">
        <f>'[2]10квФ'!I337</f>
        <v>-</v>
      </c>
      <c r="J337" s="52"/>
      <c r="K337" s="52"/>
      <c r="L337" s="52"/>
      <c r="M337" s="52"/>
      <c r="N337" s="52"/>
      <c r="O337" s="53"/>
      <c r="P337" s="53"/>
      <c r="Q337" s="53"/>
      <c r="R337" s="53"/>
      <c r="S337" s="53"/>
      <c r="T337" s="54"/>
      <c r="U337" s="53"/>
      <c r="V337" s="55"/>
      <c r="W337" s="53"/>
      <c r="X337" s="56"/>
      <c r="Y337" s="53"/>
      <c r="Z337" s="56"/>
      <c r="AA337" s="53"/>
      <c r="AB337" s="55"/>
      <c r="AC337" s="53"/>
      <c r="AD337" s="55"/>
      <c r="AE337" s="58"/>
    </row>
    <row r="338" spans="1:31" x14ac:dyDescent="0.25">
      <c r="A338" s="63" t="str">
        <f>'[2]10квФ'!A338</f>
        <v>23-1852</v>
      </c>
      <c r="B338" s="63">
        <f>'[2]10квФ'!B338</f>
        <v>0</v>
      </c>
      <c r="C338" s="63">
        <f>'[2]10квФ'!C338</f>
        <v>0</v>
      </c>
      <c r="D338" s="64" t="str">
        <f>'[2]10квФ'!D338</f>
        <v>-</v>
      </c>
      <c r="E338" s="65" t="str">
        <f>'[2]10квФ'!E338</f>
        <v>вынос</v>
      </c>
      <c r="F338" s="50"/>
      <c r="G338" s="59" t="str">
        <f>'[2]10квФ'!G338</f>
        <v>-</v>
      </c>
      <c r="H338" s="66" t="str">
        <f>'[2]10квФ'!H338</f>
        <v>-</v>
      </c>
      <c r="I338" s="60" t="str">
        <f>'[2]10квФ'!I338</f>
        <v>-</v>
      </c>
      <c r="J338" s="52"/>
      <c r="K338" s="52"/>
      <c r="L338" s="52"/>
      <c r="M338" s="52"/>
      <c r="N338" s="52"/>
      <c r="O338" s="53"/>
      <c r="P338" s="53"/>
      <c r="Q338" s="53"/>
      <c r="R338" s="53"/>
      <c r="S338" s="53"/>
      <c r="T338" s="54"/>
      <c r="U338" s="53"/>
      <c r="V338" s="55"/>
      <c r="W338" s="53"/>
      <c r="X338" s="56"/>
      <c r="Y338" s="53"/>
      <c r="Z338" s="56"/>
      <c r="AA338" s="53"/>
      <c r="AB338" s="55"/>
      <c r="AC338" s="53"/>
      <c r="AD338" s="55"/>
      <c r="AE338" s="58"/>
    </row>
    <row r="339" spans="1:31" x14ac:dyDescent="0.25">
      <c r="A339" s="63" t="str">
        <f>'[2]10квФ'!A339</f>
        <v>21-0103</v>
      </c>
      <c r="B339" s="63">
        <f>'[2]10квФ'!B339</f>
        <v>0</v>
      </c>
      <c r="C339" s="63">
        <f>'[2]10квФ'!C339</f>
        <v>0</v>
      </c>
      <c r="D339" s="64" t="str">
        <f>'[2]10квФ'!D339</f>
        <v>-</v>
      </c>
      <c r="E339" s="65" t="str">
        <f>'[2]10квФ'!E339</f>
        <v>вынос</v>
      </c>
      <c r="F339" s="50"/>
      <c r="G339" s="59" t="str">
        <f>'[2]10квФ'!G339</f>
        <v>-</v>
      </c>
      <c r="H339" s="66" t="str">
        <f>'[2]10квФ'!H339</f>
        <v>-</v>
      </c>
      <c r="I339" s="60" t="str">
        <f>'[2]10квФ'!I339</f>
        <v>-</v>
      </c>
      <c r="J339" s="52"/>
      <c r="K339" s="52"/>
      <c r="L339" s="52"/>
      <c r="M339" s="52"/>
      <c r="N339" s="52"/>
      <c r="O339" s="53"/>
      <c r="P339" s="53"/>
      <c r="Q339" s="53"/>
      <c r="R339" s="53"/>
      <c r="S339" s="53"/>
      <c r="T339" s="53"/>
      <c r="U339" s="53"/>
      <c r="V339" s="55"/>
      <c r="W339" s="53"/>
      <c r="X339" s="56"/>
      <c r="Y339" s="53"/>
      <c r="Z339" s="56"/>
      <c r="AA339" s="53"/>
      <c r="AB339" s="55"/>
      <c r="AC339" s="53"/>
      <c r="AD339" s="55"/>
      <c r="AE339" s="58"/>
    </row>
    <row r="340" spans="1:31" ht="63" x14ac:dyDescent="0.25">
      <c r="A340" s="63" t="str">
        <f>'[2]10квФ'!A340</f>
        <v>23-1967</v>
      </c>
      <c r="B340" s="63">
        <f>'[2]10квФ'!B340</f>
        <v>0</v>
      </c>
      <c r="C340" s="63" t="str">
        <f>'[2]10квФ'!C340</f>
        <v>внеплан</v>
      </c>
      <c r="D340" s="64" t="str">
        <f>'[2]10квФ'!D340</f>
        <v>да</v>
      </c>
      <c r="E340" s="65" t="str">
        <f>'[2]10квФ'!E340</f>
        <v>вынос</v>
      </c>
      <c r="F340" s="50"/>
      <c r="G340" s="59" t="str">
        <f>'[2]10квФ'!G340</f>
        <v>1.2.2.1</v>
      </c>
      <c r="H340" s="66" t="str">
        <f>'[2]10квФ'!H340</f>
        <v>Переустройство (вынос) КВЛ 15-040 (инв.511397706), КВЛ 15-322 (инв.511593805), КЛ 15-323 (инв.511583701) по пр-ту Калининградскому в г. Светлогорске Светлогорский ГО</v>
      </c>
      <c r="I340" s="60" t="str">
        <f>'[2]10квФ'!I340</f>
        <v>O_23-1967</v>
      </c>
      <c r="J340" s="52" t="str">
        <f>IF(B340="есть",'[2]10квФ'!M340,"нд")</f>
        <v>нд</v>
      </c>
      <c r="K340" s="52" t="str">
        <f>IF($B340="есть",[2]ист!K340,"нд")</f>
        <v>нд</v>
      </c>
      <c r="L340" s="52" t="str">
        <f>IF($B340="есть",[2]ист!L340,"нд")</f>
        <v>нд</v>
      </c>
      <c r="M340" s="52" t="str">
        <f>IF($B340="есть",[2]ист!M340,"нд")</f>
        <v>нд</v>
      </c>
      <c r="N340" s="52" t="str">
        <f>IF($B340="есть",[2]ист!O340+[2]ист!P340+[2]ист!Q340,"нд")</f>
        <v>нд</v>
      </c>
      <c r="O340" s="53">
        <f>ROUND('[2]10квФ'!N340,8)</f>
        <v>17.121260960000001</v>
      </c>
      <c r="P340" s="53">
        <f>[2]ист!W340</f>
        <v>0</v>
      </c>
      <c r="Q340" s="53">
        <f>[2]ист!X340</f>
        <v>0</v>
      </c>
      <c r="R340" s="53">
        <f>ROUND(([2]ист!Y340+[2]ист!Z340),8)</f>
        <v>0</v>
      </c>
      <c r="S340" s="53">
        <f>O340-R340</f>
        <v>17.121260960000001</v>
      </c>
      <c r="T340" s="54">
        <f>(O340-SUM(Q340:S340))*1000000</f>
        <v>0</v>
      </c>
      <c r="U340" s="53" t="str">
        <f t="shared" ref="U340" si="418">IF($J340="нд","нд",O340-J340)</f>
        <v>нд</v>
      </c>
      <c r="V340" s="55" t="str">
        <f t="shared" ref="V340" si="419">IF($J340="нд", "нд",U340/J340)</f>
        <v>нд</v>
      </c>
      <c r="W340" s="53" t="str">
        <f t="shared" ref="W340:Y340" si="420">IF($J340="нд","нд",0)</f>
        <v>нд</v>
      </c>
      <c r="X340" s="56" t="str">
        <f t="shared" si="420"/>
        <v>нд</v>
      </c>
      <c r="Y340" s="53" t="str">
        <f t="shared" si="420"/>
        <v>нд</v>
      </c>
      <c r="Z340" s="56" t="str">
        <f t="shared" ref="Z340" si="421">IF(Y340="нд","нд",0)</f>
        <v>нд</v>
      </c>
      <c r="AA340" s="53" t="str">
        <f t="shared" ref="AA340" si="422">IF($J340="нд","нд",R340-M340)</f>
        <v>нд</v>
      </c>
      <c r="AB340" s="55" t="str">
        <f t="shared" ref="AB340" si="423">IF(M340="нд","нд",AA340/M340)</f>
        <v>нд</v>
      </c>
      <c r="AC340" s="53" t="str">
        <f t="shared" ref="AC340" si="424">IF($J340="нд","нд",S340-N340)</f>
        <v>нд</v>
      </c>
      <c r="AD340" s="55" t="str">
        <f t="shared" ref="AD340" si="425">IF(N340="нд","нд",AC340/N340)</f>
        <v>нд</v>
      </c>
      <c r="AE340" s="58" t="str">
        <f>'[2]10квФ'!Z340</f>
        <v>Соглашение о компенсации № 110/115/23 от 11.12.2023 - мероприятия по выносу (переустройству) объектов АО "Россети Янтарь".</v>
      </c>
    </row>
    <row r="341" spans="1:31" x14ac:dyDescent="0.25">
      <c r="A341" s="63" t="str">
        <f>'[2]10квФ'!A341</f>
        <v>21-1208</v>
      </c>
      <c r="B341" s="63">
        <f>'[2]10квФ'!B341</f>
        <v>0</v>
      </c>
      <c r="C341" s="63">
        <f>'[2]10квФ'!C341</f>
        <v>0</v>
      </c>
      <c r="D341" s="64" t="str">
        <f>'[2]10квФ'!D341</f>
        <v>-</v>
      </c>
      <c r="E341" s="65" t="str">
        <f>'[2]10квФ'!E341</f>
        <v>вынос</v>
      </c>
      <c r="F341" s="50"/>
      <c r="G341" s="59" t="str">
        <f>'[2]10квФ'!G341</f>
        <v>-</v>
      </c>
      <c r="H341" s="66" t="str">
        <f>'[2]10квФ'!H341</f>
        <v>-</v>
      </c>
      <c r="I341" s="60" t="str">
        <f>'[2]10квФ'!I341</f>
        <v>-</v>
      </c>
      <c r="J341" s="39"/>
      <c r="K341" s="39"/>
      <c r="L341" s="39"/>
      <c r="M341" s="39"/>
      <c r="N341" s="39"/>
      <c r="O341" s="39"/>
      <c r="P341" s="39"/>
      <c r="Q341" s="39"/>
      <c r="R341" s="39"/>
      <c r="S341" s="39"/>
      <c r="T341" s="39"/>
      <c r="U341" s="39"/>
      <c r="V341" s="39"/>
      <c r="W341" s="39"/>
      <c r="X341" s="39"/>
      <c r="Y341" s="39"/>
      <c r="Z341" s="39"/>
      <c r="AA341" s="39"/>
      <c r="AB341" s="39"/>
      <c r="AC341" s="39"/>
      <c r="AD341" s="39"/>
      <c r="AE341" s="39"/>
    </row>
    <row r="342" spans="1:31" ht="47.25" x14ac:dyDescent="0.25">
      <c r="A342" s="63" t="str">
        <f>'[2]10квФ'!A342</f>
        <v>21-0136</v>
      </c>
      <c r="B342" s="63">
        <f>'[2]10квФ'!B342</f>
        <v>0</v>
      </c>
      <c r="C342" s="63" t="str">
        <f>'[2]10квФ'!C342</f>
        <v>внеплан</v>
      </c>
      <c r="D342" s="64" t="str">
        <f>'[2]10квФ'!D342</f>
        <v>да</v>
      </c>
      <c r="E342" s="65" t="str">
        <f>'[2]10квФ'!E342</f>
        <v>вынос</v>
      </c>
      <c r="F342" s="50"/>
      <c r="G342" s="59" t="str">
        <f>'[2]10квФ'!G342</f>
        <v>1.2.2.1</v>
      </c>
      <c r="H342" s="66" t="str">
        <f>'[2]10квФ'!H342</f>
        <v>Переустройство ВЛ 0,4 кВ от ТП 47-18 (инв.511626901) в п. Малое Исаково, ул. Сельская Гурьевский ГО</v>
      </c>
      <c r="I342" s="60" t="str">
        <f>'[2]10квФ'!I342</f>
        <v>L_21-0136</v>
      </c>
      <c r="J342" s="52" t="str">
        <f>IF(B342="есть",'[2]10квФ'!M342,"нд")</f>
        <v>нд</v>
      </c>
      <c r="K342" s="52" t="str">
        <f>IF($B342="есть",[2]ист!K342,"нд")</f>
        <v>нд</v>
      </c>
      <c r="L342" s="52" t="str">
        <f>IF($B342="есть",[2]ист!L342,"нд")</f>
        <v>нд</v>
      </c>
      <c r="M342" s="52" t="str">
        <f>IF($B342="есть",[2]ист!M342,"нд")</f>
        <v>нд</v>
      </c>
      <c r="N342" s="52" t="str">
        <f>IF($B342="есть",[2]ист!O342+[2]ист!P342+[2]ист!Q342,"нд")</f>
        <v>нд</v>
      </c>
      <c r="O342" s="53">
        <f>ROUND('[2]10квФ'!N342,8)</f>
        <v>0.10162272999999999</v>
      </c>
      <c r="P342" s="53">
        <f>[2]ист!W342</f>
        <v>0</v>
      </c>
      <c r="Q342" s="53">
        <f>[2]ист!X342</f>
        <v>0</v>
      </c>
      <c r="R342" s="53">
        <f>ROUND(([2]ист!Y342+[2]ист!Z342),8)</f>
        <v>0</v>
      </c>
      <c r="S342" s="53">
        <f>O342-R342</f>
        <v>0.10162272999999999</v>
      </c>
      <c r="T342" s="54">
        <f t="shared" ref="T342" si="426">(O342-SUM(Q342:S342))*1000000</f>
        <v>0</v>
      </c>
      <c r="U342" s="53" t="str">
        <f t="shared" ref="U342" si="427">IF($J342="нд","нд",O342-J342)</f>
        <v>нд</v>
      </c>
      <c r="V342" s="55" t="str">
        <f t="shared" ref="V342" si="428">IF($J342="нд", "нд",U342/J342)</f>
        <v>нд</v>
      </c>
      <c r="W342" s="53" t="str">
        <f t="shared" ref="W342:Y342" si="429">IF($J342="нд","нд",0)</f>
        <v>нд</v>
      </c>
      <c r="X342" s="56" t="str">
        <f t="shared" si="429"/>
        <v>нд</v>
      </c>
      <c r="Y342" s="53" t="str">
        <f t="shared" si="429"/>
        <v>нд</v>
      </c>
      <c r="Z342" s="56" t="str">
        <f t="shared" ref="Z342" si="430">IF(Y342="нд","нд",0)</f>
        <v>нд</v>
      </c>
      <c r="AA342" s="53" t="str">
        <f t="shared" ref="AA342" si="431">IF($J342="нд","нд",R342-M342)</f>
        <v>нд</v>
      </c>
      <c r="AB342" s="55" t="str">
        <f t="shared" ref="AB342" si="432">IF(M342="нд","нд",AA342/M342)</f>
        <v>нд</v>
      </c>
      <c r="AC342" s="53" t="str">
        <f t="shared" ref="AC342" si="433">IF($J342="нд","нд",S342-N342)</f>
        <v>нд</v>
      </c>
      <c r="AD342" s="55" t="str">
        <f t="shared" ref="AD342" si="434">IF(N342="нд","нд",AC342/N342)</f>
        <v>нд</v>
      </c>
      <c r="AE342" s="58" t="str">
        <f>'[2]10квФ'!Z342</f>
        <v>Соглашение о компенсации № 80/115/20 от 02.03.2021, мероприятия по выносу (переустройству) объектов АО "Янтарьэнерго".</v>
      </c>
    </row>
    <row r="343" spans="1:31" x14ac:dyDescent="0.25">
      <c r="A343" s="63" t="str">
        <f>'[2]10квФ'!A343</f>
        <v>21-1591</v>
      </c>
      <c r="B343" s="63">
        <f>'[2]10квФ'!B343</f>
        <v>0</v>
      </c>
      <c r="C343" s="63">
        <f>'[2]10квФ'!C343</f>
        <v>0</v>
      </c>
      <c r="D343" s="64" t="str">
        <f>'[2]10квФ'!D343</f>
        <v>-</v>
      </c>
      <c r="E343" s="65" t="str">
        <f>'[2]10квФ'!E343</f>
        <v>вынос</v>
      </c>
      <c r="F343" s="50"/>
      <c r="G343" s="59" t="str">
        <f>'[2]10квФ'!G343</f>
        <v>-</v>
      </c>
      <c r="H343" s="66" t="str">
        <f>'[2]10квФ'!H343</f>
        <v>-</v>
      </c>
      <c r="I343" s="60" t="str">
        <f>'[2]10квФ'!I343</f>
        <v>-</v>
      </c>
      <c r="J343" s="52"/>
      <c r="K343" s="52"/>
      <c r="L343" s="52"/>
      <c r="M343" s="52"/>
      <c r="N343" s="52"/>
      <c r="O343" s="53"/>
      <c r="P343" s="53"/>
      <c r="Q343" s="53"/>
      <c r="R343" s="53"/>
      <c r="S343" s="53"/>
      <c r="T343" s="54"/>
      <c r="U343" s="53"/>
      <c r="V343" s="55"/>
      <c r="W343" s="53"/>
      <c r="X343" s="56"/>
      <c r="Y343" s="53"/>
      <c r="Z343" s="56"/>
      <c r="AA343" s="53"/>
      <c r="AB343" s="55"/>
      <c r="AC343" s="53"/>
      <c r="AD343" s="55"/>
      <c r="AE343" s="58"/>
    </row>
    <row r="344" spans="1:31" x14ac:dyDescent="0.25">
      <c r="A344" s="63" t="str">
        <f>'[2]10квФ'!A344</f>
        <v>21-0896</v>
      </c>
      <c r="B344" s="63">
        <f>'[2]10квФ'!B344</f>
        <v>0</v>
      </c>
      <c r="C344" s="63">
        <f>'[2]10квФ'!C344</f>
        <v>0</v>
      </c>
      <c r="D344" s="64" t="str">
        <f>'[2]10квФ'!D344</f>
        <v>-</v>
      </c>
      <c r="E344" s="65" t="str">
        <f>'[2]10квФ'!E344</f>
        <v>вынос</v>
      </c>
      <c r="F344" s="50"/>
      <c r="G344" s="59" t="str">
        <f>'[2]10квФ'!G344</f>
        <v>-</v>
      </c>
      <c r="H344" s="66" t="str">
        <f>'[2]10квФ'!H344</f>
        <v>-</v>
      </c>
      <c r="I344" s="60" t="str">
        <f>'[2]10квФ'!I344</f>
        <v>-</v>
      </c>
      <c r="J344" s="52"/>
      <c r="K344" s="52"/>
      <c r="L344" s="52"/>
      <c r="M344" s="52"/>
      <c r="N344" s="52"/>
      <c r="O344" s="53"/>
      <c r="P344" s="53"/>
      <c r="Q344" s="53"/>
      <c r="R344" s="53"/>
      <c r="S344" s="53"/>
      <c r="T344" s="54"/>
      <c r="U344" s="53"/>
      <c r="V344" s="55"/>
      <c r="W344" s="53"/>
      <c r="X344" s="56"/>
      <c r="Y344" s="53"/>
      <c r="Z344" s="56"/>
      <c r="AA344" s="53"/>
      <c r="AB344" s="55"/>
      <c r="AC344" s="53"/>
      <c r="AD344" s="55"/>
      <c r="AE344" s="58"/>
    </row>
    <row r="345" spans="1:31" x14ac:dyDescent="0.25">
      <c r="A345" s="63" t="str">
        <f>'[2]10квФ'!A345</f>
        <v>22-0633</v>
      </c>
      <c r="B345" s="63">
        <f>'[2]10квФ'!B345</f>
        <v>0</v>
      </c>
      <c r="C345" s="63">
        <f>'[2]10квФ'!C345</f>
        <v>0</v>
      </c>
      <c r="D345" s="64" t="str">
        <f>'[2]10квФ'!D345</f>
        <v>-</v>
      </c>
      <c r="E345" s="65" t="str">
        <f>'[2]10квФ'!E345</f>
        <v>вынос</v>
      </c>
      <c r="F345" s="50"/>
      <c r="G345" s="59" t="str">
        <f>'[2]10квФ'!G345</f>
        <v>-</v>
      </c>
      <c r="H345" s="66" t="str">
        <f>'[2]10квФ'!H345</f>
        <v>-</v>
      </c>
      <c r="I345" s="60" t="str">
        <f>'[2]10квФ'!I345</f>
        <v>-</v>
      </c>
      <c r="J345" s="52"/>
      <c r="K345" s="52"/>
      <c r="L345" s="52"/>
      <c r="M345" s="52"/>
      <c r="N345" s="52"/>
      <c r="O345" s="53"/>
      <c r="P345" s="53"/>
      <c r="Q345" s="53"/>
      <c r="R345" s="53"/>
      <c r="S345" s="53"/>
      <c r="T345" s="53"/>
      <c r="U345" s="53"/>
      <c r="V345" s="55"/>
      <c r="W345" s="53"/>
      <c r="X345" s="56"/>
      <c r="Y345" s="53"/>
      <c r="Z345" s="56"/>
      <c r="AA345" s="53"/>
      <c r="AB345" s="55"/>
      <c r="AC345" s="53"/>
      <c r="AD345" s="55"/>
      <c r="AE345" s="58"/>
    </row>
    <row r="346" spans="1:31" x14ac:dyDescent="0.25">
      <c r="A346" s="63" t="str">
        <f>'[2]10квФ'!A346</f>
        <v>23-2001</v>
      </c>
      <c r="B346" s="63">
        <f>'[2]10квФ'!B346</f>
        <v>0</v>
      </c>
      <c r="C346" s="63">
        <f>'[2]10квФ'!C346</f>
        <v>0</v>
      </c>
      <c r="D346" s="64" t="str">
        <f>'[2]10квФ'!D346</f>
        <v>-</v>
      </c>
      <c r="E346" s="65" t="str">
        <f>'[2]10квФ'!E346</f>
        <v>вынос</v>
      </c>
      <c r="F346" s="50"/>
      <c r="G346" s="59" t="str">
        <f>'[2]10квФ'!G346</f>
        <v>-</v>
      </c>
      <c r="H346" s="66" t="str">
        <f>'[2]10квФ'!H346</f>
        <v>-</v>
      </c>
      <c r="I346" s="60" t="str">
        <f>'[2]10квФ'!I346</f>
        <v>-</v>
      </c>
      <c r="J346" s="52"/>
      <c r="K346" s="52"/>
      <c r="L346" s="52"/>
      <c r="M346" s="52"/>
      <c r="N346" s="52"/>
      <c r="O346" s="53"/>
      <c r="P346" s="53"/>
      <c r="Q346" s="53"/>
      <c r="R346" s="53"/>
      <c r="S346" s="53"/>
      <c r="T346" s="54"/>
      <c r="U346" s="53"/>
      <c r="V346" s="55"/>
      <c r="W346" s="53"/>
      <c r="X346" s="56"/>
      <c r="Y346" s="53"/>
      <c r="Z346" s="56"/>
      <c r="AA346" s="53"/>
      <c r="AB346" s="55"/>
      <c r="AC346" s="53"/>
      <c r="AD346" s="55"/>
      <c r="AE346" s="58"/>
    </row>
    <row r="347" spans="1:31" x14ac:dyDescent="0.25">
      <c r="A347" s="63" t="str">
        <f>'[2]10квФ'!A347</f>
        <v>21-0972</v>
      </c>
      <c r="B347" s="63">
        <f>'[2]10квФ'!B347</f>
        <v>0</v>
      </c>
      <c r="C347" s="63">
        <f>'[2]10квФ'!C347</f>
        <v>0</v>
      </c>
      <c r="D347" s="64" t="str">
        <f>'[2]10квФ'!D347</f>
        <v>-</v>
      </c>
      <c r="E347" s="65" t="str">
        <f>'[2]10квФ'!E347</f>
        <v>вынос</v>
      </c>
      <c r="F347" s="50"/>
      <c r="G347" s="59" t="str">
        <f>'[2]10квФ'!G347</f>
        <v>-</v>
      </c>
      <c r="H347" s="66" t="str">
        <f>'[2]10квФ'!H347</f>
        <v>-</v>
      </c>
      <c r="I347" s="60" t="str">
        <f>'[2]10квФ'!I347</f>
        <v>-</v>
      </c>
      <c r="J347" s="52"/>
      <c r="K347" s="52"/>
      <c r="L347" s="52"/>
      <c r="M347" s="52"/>
      <c r="N347" s="52"/>
      <c r="O347" s="53"/>
      <c r="P347" s="53"/>
      <c r="Q347" s="53"/>
      <c r="R347" s="53"/>
      <c r="S347" s="53"/>
      <c r="T347" s="53"/>
      <c r="U347" s="53"/>
      <c r="V347" s="56"/>
      <c r="W347" s="53"/>
      <c r="X347" s="56"/>
      <c r="Y347" s="53"/>
      <c r="Z347" s="56"/>
      <c r="AA347" s="53"/>
      <c r="AB347" s="56"/>
      <c r="AC347" s="53"/>
      <c r="AD347" s="56"/>
      <c r="AE347" s="58"/>
    </row>
    <row r="348" spans="1:31" x14ac:dyDescent="0.25">
      <c r="A348" s="63" t="str">
        <f>'[2]10квФ'!A348</f>
        <v>23-1660</v>
      </c>
      <c r="B348" s="63">
        <f>'[2]10квФ'!B348</f>
        <v>0</v>
      </c>
      <c r="C348" s="63">
        <f>'[2]10квФ'!C348</f>
        <v>0</v>
      </c>
      <c r="D348" s="64" t="str">
        <f>'[2]10квФ'!D348</f>
        <v>-</v>
      </c>
      <c r="E348" s="65" t="str">
        <f>'[2]10квФ'!E348</f>
        <v>вынос</v>
      </c>
      <c r="F348" s="50"/>
      <c r="G348" s="59" t="str">
        <f>'[2]10квФ'!G348</f>
        <v>-</v>
      </c>
      <c r="H348" s="66" t="str">
        <f>'[2]10квФ'!H348</f>
        <v>-</v>
      </c>
      <c r="I348" s="60" t="str">
        <f>'[2]10квФ'!I348</f>
        <v>-</v>
      </c>
      <c r="J348" s="52"/>
      <c r="K348" s="52"/>
      <c r="L348" s="52"/>
      <c r="M348" s="52"/>
      <c r="N348" s="52"/>
      <c r="O348" s="53"/>
      <c r="P348" s="53"/>
      <c r="Q348" s="53"/>
      <c r="R348" s="53"/>
      <c r="S348" s="53"/>
      <c r="T348" s="54"/>
      <c r="U348" s="53"/>
      <c r="V348" s="55"/>
      <c r="W348" s="53"/>
      <c r="X348" s="56"/>
      <c r="Y348" s="53"/>
      <c r="Z348" s="56"/>
      <c r="AA348" s="53"/>
      <c r="AB348" s="55"/>
      <c r="AC348" s="53"/>
      <c r="AD348" s="55"/>
      <c r="AE348" s="58"/>
    </row>
    <row r="349" spans="1:31" x14ac:dyDescent="0.25">
      <c r="A349" s="63">
        <f>'[2]10квФ'!A349</f>
        <v>0</v>
      </c>
      <c r="B349" s="63">
        <f>'[2]10квФ'!B349</f>
        <v>0</v>
      </c>
      <c r="C349" s="63">
        <f>'[2]10квФ'!C349</f>
        <v>0</v>
      </c>
      <c r="D349" s="64" t="str">
        <f>'[2]10квФ'!D349</f>
        <v>-</v>
      </c>
      <c r="E349" s="65">
        <f>'[2]10квФ'!E349</f>
        <v>0</v>
      </c>
      <c r="F349" s="50"/>
      <c r="G349" s="59" t="str">
        <f>'[2]10квФ'!G349</f>
        <v>-</v>
      </c>
      <c r="H349" s="66" t="str">
        <f>'[2]10квФ'!H349</f>
        <v>-</v>
      </c>
      <c r="I349" s="60" t="str">
        <f>'[2]10квФ'!I349</f>
        <v>-</v>
      </c>
      <c r="J349" s="52"/>
      <c r="K349" s="52"/>
      <c r="L349" s="52"/>
      <c r="M349" s="52"/>
      <c r="N349" s="52"/>
      <c r="O349" s="53"/>
      <c r="P349" s="53"/>
      <c r="Q349" s="53"/>
      <c r="R349" s="53"/>
      <c r="S349" s="53"/>
      <c r="T349" s="53"/>
      <c r="U349" s="53"/>
      <c r="V349" s="55"/>
      <c r="W349" s="53"/>
      <c r="X349" s="56"/>
      <c r="Y349" s="53"/>
      <c r="Z349" s="56"/>
      <c r="AA349" s="53"/>
      <c r="AB349" s="55"/>
      <c r="AC349" s="53"/>
      <c r="AD349" s="55"/>
      <c r="AE349" s="58"/>
    </row>
    <row r="350" spans="1:31" x14ac:dyDescent="0.25">
      <c r="A350" s="63">
        <f>'[2]10квФ'!A350</f>
        <v>0</v>
      </c>
      <c r="B350" s="63">
        <f>'[2]10квФ'!B350</f>
        <v>0</v>
      </c>
      <c r="C350" s="63">
        <f>'[2]10квФ'!C350</f>
        <v>0</v>
      </c>
      <c r="D350" s="64" t="str">
        <f>'[2]10квФ'!D350</f>
        <v>-</v>
      </c>
      <c r="E350" s="65">
        <f>'[2]10квФ'!E350</f>
        <v>0</v>
      </c>
      <c r="F350" s="50"/>
      <c r="G350" s="59" t="str">
        <f>'[2]10квФ'!G350</f>
        <v>-</v>
      </c>
      <c r="H350" s="66" t="str">
        <f>'[2]10квФ'!H350</f>
        <v>-</v>
      </c>
      <c r="I350" s="60" t="str">
        <f>'[2]10квФ'!I350</f>
        <v>-</v>
      </c>
      <c r="J350" s="52"/>
      <c r="K350" s="52"/>
      <c r="L350" s="52"/>
      <c r="M350" s="52"/>
      <c r="N350" s="52"/>
      <c r="O350" s="53"/>
      <c r="P350" s="53"/>
      <c r="Q350" s="53"/>
      <c r="R350" s="53"/>
      <c r="S350" s="53"/>
      <c r="T350" s="53"/>
      <c r="U350" s="53"/>
      <c r="V350" s="55"/>
      <c r="W350" s="53"/>
      <c r="X350" s="56"/>
      <c r="Y350" s="53"/>
      <c r="Z350" s="56"/>
      <c r="AA350" s="53"/>
      <c r="AB350" s="55"/>
      <c r="AC350" s="53"/>
      <c r="AD350" s="55"/>
      <c r="AE350" s="58"/>
    </row>
    <row r="351" spans="1:31" x14ac:dyDescent="0.25">
      <c r="A351" s="63">
        <f>'[2]10квФ'!A351</f>
        <v>0</v>
      </c>
      <c r="B351" s="63">
        <f>'[2]10квФ'!B351</f>
        <v>0</v>
      </c>
      <c r="C351" s="63">
        <f>'[2]10квФ'!C351</f>
        <v>0</v>
      </c>
      <c r="D351" s="64" t="str">
        <f>'[2]10квФ'!D351</f>
        <v>-</v>
      </c>
      <c r="E351" s="65">
        <f>'[2]10квФ'!E351</f>
        <v>0</v>
      </c>
      <c r="F351" s="50"/>
      <c r="G351" s="59" t="str">
        <f>'[2]10квФ'!G351</f>
        <v>-</v>
      </c>
      <c r="H351" s="66" t="str">
        <f>'[2]10квФ'!H351</f>
        <v>-</v>
      </c>
      <c r="I351" s="60" t="str">
        <f>'[2]10квФ'!I351</f>
        <v>-</v>
      </c>
      <c r="J351" s="52"/>
      <c r="K351" s="52"/>
      <c r="L351" s="52"/>
      <c r="M351" s="52"/>
      <c r="N351" s="52"/>
      <c r="O351" s="53"/>
      <c r="P351" s="53"/>
      <c r="Q351" s="53"/>
      <c r="R351" s="53"/>
      <c r="S351" s="53"/>
      <c r="T351" s="53"/>
      <c r="U351" s="53"/>
      <c r="V351" s="55"/>
      <c r="W351" s="53"/>
      <c r="X351" s="56"/>
      <c r="Y351" s="53"/>
      <c r="Z351" s="56"/>
      <c r="AA351" s="53"/>
      <c r="AB351" s="55"/>
      <c r="AC351" s="53"/>
      <c r="AD351" s="55"/>
      <c r="AE351" s="58"/>
    </row>
    <row r="352" spans="1:31" x14ac:dyDescent="0.25">
      <c r="A352" s="63" t="str">
        <f>'[2]10квФ'!A352</f>
        <v>21-1613</v>
      </c>
      <c r="B352" s="63">
        <f>'[2]10квФ'!B352</f>
        <v>0</v>
      </c>
      <c r="C352" s="63">
        <f>'[2]10квФ'!C352</f>
        <v>0</v>
      </c>
      <c r="D352" s="64" t="str">
        <f>'[2]10квФ'!D352</f>
        <v>-</v>
      </c>
      <c r="E352" s="65" t="str">
        <f>'[2]10квФ'!E352</f>
        <v>вынос</v>
      </c>
      <c r="F352" s="50"/>
      <c r="G352" s="59" t="str">
        <f>'[2]10квФ'!G352</f>
        <v>-</v>
      </c>
      <c r="H352" s="66" t="str">
        <f>'[2]10квФ'!H352</f>
        <v>-</v>
      </c>
      <c r="I352" s="60" t="str">
        <f>'[2]10квФ'!I352</f>
        <v>-</v>
      </c>
      <c r="J352" s="52"/>
      <c r="K352" s="52"/>
      <c r="L352" s="52"/>
      <c r="M352" s="52"/>
      <c r="N352" s="52"/>
      <c r="O352" s="53"/>
      <c r="P352" s="53"/>
      <c r="Q352" s="53"/>
      <c r="R352" s="53"/>
      <c r="S352" s="53"/>
      <c r="T352" s="54"/>
      <c r="U352" s="53"/>
      <c r="V352" s="55"/>
      <c r="W352" s="53"/>
      <c r="X352" s="56"/>
      <c r="Y352" s="53"/>
      <c r="Z352" s="56"/>
      <c r="AA352" s="53"/>
      <c r="AB352" s="55"/>
      <c r="AC352" s="53"/>
      <c r="AD352" s="55"/>
      <c r="AE352" s="58"/>
    </row>
    <row r="353" spans="1:31" ht="63" x14ac:dyDescent="0.25">
      <c r="A353" s="63" t="str">
        <f>'[2]10квФ'!A353</f>
        <v>23-0722</v>
      </c>
      <c r="B353" s="63">
        <f>'[2]10квФ'!B353</f>
        <v>0</v>
      </c>
      <c r="C353" s="63" t="str">
        <f>'[2]10квФ'!C353</f>
        <v>внеплан</v>
      </c>
      <c r="D353" s="64" t="str">
        <f>'[2]10квФ'!D353</f>
        <v>да</v>
      </c>
      <c r="E353" s="65" t="str">
        <f>'[2]10квФ'!E353</f>
        <v>вынос</v>
      </c>
      <c r="F353" s="50"/>
      <c r="G353" s="59" t="str">
        <f>'[2]10квФ'!G353</f>
        <v>1.2.2.1</v>
      </c>
      <c r="H353" s="66" t="str">
        <f>'[2]10квФ'!H353</f>
        <v>Переустройство (вынос) участка  КВЛ 15-261 (инв.511468506, 511468528), участка отпайки КЛ 15-033 в сторону ТП 033-13 (инв.511465914)  ул. Б.Окружная в п. Васильково Гурьевский МО</v>
      </c>
      <c r="I353" s="60" t="str">
        <f>'[2]10квФ'!I353</f>
        <v>O_23-0722</v>
      </c>
      <c r="J353" s="52" t="str">
        <f>IF(B353="есть",'[2]10квФ'!M353,"нд")</f>
        <v>нд</v>
      </c>
      <c r="K353" s="52" t="str">
        <f>IF($B353="есть",[2]ист!K353,"нд")</f>
        <v>нд</v>
      </c>
      <c r="L353" s="52" t="str">
        <f>IF($B353="есть",[2]ист!L353,"нд")</f>
        <v>нд</v>
      </c>
      <c r="M353" s="52" t="str">
        <f>IF($B353="есть",[2]ист!M353,"нд")</f>
        <v>нд</v>
      </c>
      <c r="N353" s="52" t="str">
        <f>IF($B353="есть",[2]ист!O353+[2]ист!P353+[2]ист!Q353,"нд")</f>
        <v>нд</v>
      </c>
      <c r="O353" s="53">
        <f>ROUND('[2]10квФ'!N353,8)</f>
        <v>0.16570389999999999</v>
      </c>
      <c r="P353" s="53">
        <f>[2]ист!W353</f>
        <v>0</v>
      </c>
      <c r="Q353" s="53">
        <f>[2]ист!X353</f>
        <v>0</v>
      </c>
      <c r="R353" s="53">
        <f>ROUND(([2]ист!Y353+[2]ист!Z353),8)</f>
        <v>0</v>
      </c>
      <c r="S353" s="53">
        <f t="shared" ref="S353" si="435">O353-R353</f>
        <v>0.16570389999999999</v>
      </c>
      <c r="T353" s="54">
        <f t="shared" ref="T353" si="436">(O353-SUM(Q353:S353))*1000000</f>
        <v>0</v>
      </c>
      <c r="U353" s="53" t="str">
        <f t="shared" ref="U353" si="437">IF($J353="нд","нд",O353-J353)</f>
        <v>нд</v>
      </c>
      <c r="V353" s="55" t="str">
        <f t="shared" ref="V353" si="438">IF($J353="нд", "нд",U353/J353)</f>
        <v>нд</v>
      </c>
      <c r="W353" s="53" t="str">
        <f t="shared" ref="W353:Y353" si="439">IF($J353="нд","нд",0)</f>
        <v>нд</v>
      </c>
      <c r="X353" s="56" t="str">
        <f t="shared" si="439"/>
        <v>нд</v>
      </c>
      <c r="Y353" s="53" t="str">
        <f t="shared" si="439"/>
        <v>нд</v>
      </c>
      <c r="Z353" s="56" t="str">
        <f t="shared" ref="Z353" si="440">IF(Y353="нд","нд",0)</f>
        <v>нд</v>
      </c>
      <c r="AA353" s="53" t="str">
        <f t="shared" ref="AA353" si="441">IF($J353="нд","нд",R353-M353)</f>
        <v>нд</v>
      </c>
      <c r="AB353" s="55" t="str">
        <f t="shared" ref="AB353" si="442">IF(M353="нд","нд",AA353/M353)</f>
        <v>нд</v>
      </c>
      <c r="AC353" s="53" t="str">
        <f t="shared" ref="AC353" si="443">IF($J353="нд","нд",S353-N353)</f>
        <v>нд</v>
      </c>
      <c r="AD353" s="55" t="str">
        <f t="shared" ref="AD353" si="444">IF(N353="нд","нд",AC353/N353)</f>
        <v>нд</v>
      </c>
      <c r="AE353" s="58" t="str">
        <f>'[2]10квФ'!Z353</f>
        <v>Соглашение о компенсации от 03.03.2023 № 157/115/22 - мероприятия по выносу (переустройству) объектов АО "Россети Янтарь".</v>
      </c>
    </row>
    <row r="354" spans="1:31" x14ac:dyDescent="0.25">
      <c r="A354" s="63" t="str">
        <f>'[2]10квФ'!A354</f>
        <v>24-0147</v>
      </c>
      <c r="B354" s="63">
        <f>'[2]10квФ'!B354</f>
        <v>0</v>
      </c>
      <c r="C354" s="63">
        <f>'[2]10квФ'!C354</f>
        <v>0</v>
      </c>
      <c r="D354" s="64" t="str">
        <f>'[2]10квФ'!D354</f>
        <v>-</v>
      </c>
      <c r="E354" s="65" t="str">
        <f>'[2]10квФ'!E354</f>
        <v>вынос</v>
      </c>
      <c r="F354" s="50"/>
      <c r="G354" s="59" t="str">
        <f>'[2]10квФ'!G354</f>
        <v>-</v>
      </c>
      <c r="H354" s="66" t="str">
        <f>'[2]10квФ'!H354</f>
        <v>-</v>
      </c>
      <c r="I354" s="60" t="str">
        <f>'[2]10квФ'!I354</f>
        <v>-</v>
      </c>
      <c r="J354" s="52"/>
      <c r="K354" s="52"/>
      <c r="L354" s="52"/>
      <c r="M354" s="52"/>
      <c r="N354" s="52"/>
      <c r="O354" s="53"/>
      <c r="P354" s="53"/>
      <c r="Q354" s="53"/>
      <c r="R354" s="53"/>
      <c r="S354" s="53"/>
      <c r="T354" s="53"/>
      <c r="U354" s="53"/>
      <c r="V354" s="55"/>
      <c r="W354" s="53"/>
      <c r="X354" s="56"/>
      <c r="Y354" s="53"/>
      <c r="Z354" s="56"/>
      <c r="AA354" s="53"/>
      <c r="AB354" s="55"/>
      <c r="AC354" s="53"/>
      <c r="AD354" s="55"/>
      <c r="AE354" s="58">
        <f>'[2]10квФ'!Z354</f>
        <v>0</v>
      </c>
    </row>
    <row r="355" spans="1:31" x14ac:dyDescent="0.25">
      <c r="A355" s="63" t="str">
        <f>'[2]10квФ'!A355</f>
        <v>24-0148</v>
      </c>
      <c r="B355" s="63">
        <f>'[2]10квФ'!B355</f>
        <v>0</v>
      </c>
      <c r="C355" s="63">
        <f>'[2]10квФ'!C355</f>
        <v>0</v>
      </c>
      <c r="D355" s="64" t="str">
        <f>'[2]10квФ'!D355</f>
        <v>-</v>
      </c>
      <c r="E355" s="65" t="str">
        <f>'[2]10квФ'!E355</f>
        <v>вынос</v>
      </c>
      <c r="F355" s="50"/>
      <c r="G355" s="59" t="str">
        <f>'[2]10квФ'!G355</f>
        <v>-</v>
      </c>
      <c r="H355" s="66" t="str">
        <f>'[2]10квФ'!H355</f>
        <v>-</v>
      </c>
      <c r="I355" s="60" t="str">
        <f>'[2]10квФ'!I355</f>
        <v>-</v>
      </c>
      <c r="J355" s="52"/>
      <c r="K355" s="52"/>
      <c r="L355" s="52"/>
      <c r="M355" s="52"/>
      <c r="N355" s="52"/>
      <c r="O355" s="53"/>
      <c r="P355" s="53"/>
      <c r="Q355" s="53"/>
      <c r="R355" s="53"/>
      <c r="S355" s="53"/>
      <c r="T355" s="53"/>
      <c r="U355" s="53"/>
      <c r="V355" s="55"/>
      <c r="W355" s="53"/>
      <c r="X355" s="56"/>
      <c r="Y355" s="53"/>
      <c r="Z355" s="56"/>
      <c r="AA355" s="53"/>
      <c r="AB355" s="55"/>
      <c r="AC355" s="53"/>
      <c r="AD355" s="55"/>
      <c r="AE355" s="58">
        <f>'[2]10квФ'!Z355</f>
        <v>0</v>
      </c>
    </row>
    <row r="356" spans="1:31" x14ac:dyDescent="0.25">
      <c r="A356" s="63" t="str">
        <f>'[2]10квФ'!A356</f>
        <v>24-1050</v>
      </c>
      <c r="B356" s="63">
        <f>'[2]10квФ'!B356</f>
        <v>0</v>
      </c>
      <c r="C356" s="63">
        <f>'[2]10квФ'!C356</f>
        <v>0</v>
      </c>
      <c r="D356" s="64" t="str">
        <f>'[2]10квФ'!D356</f>
        <v>-</v>
      </c>
      <c r="E356" s="65" t="str">
        <f>'[2]10квФ'!E356</f>
        <v>вынос</v>
      </c>
      <c r="F356" s="50"/>
      <c r="G356" s="59" t="str">
        <f>'[2]10квФ'!G356</f>
        <v>-</v>
      </c>
      <c r="H356" s="66" t="str">
        <f>'[2]10квФ'!H356</f>
        <v>-</v>
      </c>
      <c r="I356" s="60" t="str">
        <f>'[2]10квФ'!I356</f>
        <v>-</v>
      </c>
      <c r="J356" s="52"/>
      <c r="K356" s="52"/>
      <c r="L356" s="52"/>
      <c r="M356" s="52"/>
      <c r="N356" s="52"/>
      <c r="O356" s="53"/>
      <c r="P356" s="53"/>
      <c r="Q356" s="53"/>
      <c r="R356" s="53"/>
      <c r="S356" s="53"/>
      <c r="T356" s="54"/>
      <c r="U356" s="53"/>
      <c r="V356" s="55"/>
      <c r="W356" s="53"/>
      <c r="X356" s="56"/>
      <c r="Y356" s="53"/>
      <c r="Z356" s="56"/>
      <c r="AA356" s="53"/>
      <c r="AB356" s="55"/>
      <c r="AC356" s="53"/>
      <c r="AD356" s="55"/>
      <c r="AE356" s="58"/>
    </row>
    <row r="357" spans="1:31" x14ac:dyDescent="0.25">
      <c r="A357" s="63">
        <f>'[2]10квФ'!A357</f>
        <v>0</v>
      </c>
      <c r="B357" s="63">
        <f>'[2]10квФ'!B357</f>
        <v>0</v>
      </c>
      <c r="C357" s="63">
        <f>'[2]10квФ'!C357</f>
        <v>0</v>
      </c>
      <c r="D357" s="64">
        <f>'[2]10квФ'!D357</f>
        <v>0</v>
      </c>
      <c r="E357" s="65">
        <f>'[2]10квФ'!E357</f>
        <v>0</v>
      </c>
      <c r="F357" s="50"/>
      <c r="G357" s="59" t="str">
        <f>'[2]10квФ'!G357</f>
        <v>-</v>
      </c>
      <c r="H357" s="66" t="str">
        <f>'[2]10квФ'!H357</f>
        <v>-</v>
      </c>
      <c r="I357" s="60" t="str">
        <f>'[2]10квФ'!I357</f>
        <v>-</v>
      </c>
      <c r="J357" s="52"/>
      <c r="K357" s="52"/>
      <c r="L357" s="52"/>
      <c r="M357" s="52"/>
      <c r="N357" s="52"/>
      <c r="O357" s="53"/>
      <c r="P357" s="53"/>
      <c r="Q357" s="53"/>
      <c r="R357" s="53"/>
      <c r="S357" s="53"/>
      <c r="T357" s="54"/>
      <c r="U357" s="53"/>
      <c r="V357" s="55"/>
      <c r="W357" s="53"/>
      <c r="X357" s="56"/>
      <c r="Y357" s="53"/>
      <c r="Z357" s="56"/>
      <c r="AA357" s="53"/>
      <c r="AB357" s="55"/>
      <c r="AC357" s="53"/>
      <c r="AD357" s="55"/>
      <c r="AE357" s="58"/>
    </row>
    <row r="358" spans="1:31" x14ac:dyDescent="0.25">
      <c r="A358" s="63" t="str">
        <f>'[2]10квФ'!A358</f>
        <v>21-1013</v>
      </c>
      <c r="B358" s="63">
        <f>'[2]10квФ'!B358</f>
        <v>0</v>
      </c>
      <c r="C358" s="63">
        <f>'[2]10квФ'!C358</f>
        <v>0</v>
      </c>
      <c r="D358" s="64" t="str">
        <f>'[2]10квФ'!D358</f>
        <v>-</v>
      </c>
      <c r="E358" s="65" t="str">
        <f>'[2]10квФ'!E358</f>
        <v>вынос</v>
      </c>
      <c r="F358" s="50"/>
      <c r="G358" s="59" t="str">
        <f>'[2]10квФ'!G358</f>
        <v>-</v>
      </c>
      <c r="H358" s="66" t="str">
        <f>'[2]10квФ'!H358</f>
        <v>-</v>
      </c>
      <c r="I358" s="60" t="str">
        <f>'[2]10квФ'!I358</f>
        <v>-</v>
      </c>
      <c r="J358" s="52"/>
      <c r="K358" s="52"/>
      <c r="L358" s="52"/>
      <c r="M358" s="52"/>
      <c r="N358" s="52"/>
      <c r="O358" s="53"/>
      <c r="P358" s="53"/>
      <c r="Q358" s="53"/>
      <c r="R358" s="53"/>
      <c r="S358" s="53"/>
      <c r="T358" s="53"/>
      <c r="U358" s="53"/>
      <c r="V358" s="56"/>
      <c r="W358" s="53"/>
      <c r="X358" s="56"/>
      <c r="Y358" s="53"/>
      <c r="Z358" s="56"/>
      <c r="AA358" s="53"/>
      <c r="AB358" s="56"/>
      <c r="AC358" s="53"/>
      <c r="AD358" s="56"/>
      <c r="AE358" s="58"/>
    </row>
    <row r="359" spans="1:31" ht="47.25" x14ac:dyDescent="0.25">
      <c r="A359" s="63" t="str">
        <f>'[2]10квФ'!A359</f>
        <v>24-0186</v>
      </c>
      <c r="B359" s="63">
        <f>'[2]10квФ'!B359</f>
        <v>0</v>
      </c>
      <c r="C359" s="63" t="str">
        <f>'[2]10квФ'!C359</f>
        <v>внеплан</v>
      </c>
      <c r="D359" s="64" t="str">
        <f>'[2]10квФ'!D359</f>
        <v>да</v>
      </c>
      <c r="E359" s="65" t="str">
        <f>'[2]10квФ'!E359</f>
        <v>вынос</v>
      </c>
      <c r="F359" s="50"/>
      <c r="G359" s="59" t="str">
        <f>'[2]10квФ'!G359</f>
        <v>1.2.2.1</v>
      </c>
      <c r="H359" s="66" t="str">
        <f>'[2]10квФ'!H359</f>
        <v>Переустройство (вынос) ВЛ 15-215 ответвления к ТП 215-13 (инв.511526202) в п.Чехово Багратионосвкого МО</v>
      </c>
      <c r="I359" s="60" t="str">
        <f>'[2]10квФ'!I359</f>
        <v>P_24-0186</v>
      </c>
      <c r="J359" s="52" t="str">
        <f>IF(B359="есть",'[2]10квФ'!M359,"нд")</f>
        <v>нд</v>
      </c>
      <c r="K359" s="52" t="str">
        <f>IF($B359="есть",[2]ист!K359,"нд")</f>
        <v>нд</v>
      </c>
      <c r="L359" s="52" t="str">
        <f>IF($B359="есть",[2]ист!L359,"нд")</f>
        <v>нд</v>
      </c>
      <c r="M359" s="52" t="str">
        <f>IF($B359="есть",[2]ист!M359,"нд")</f>
        <v>нд</v>
      </c>
      <c r="N359" s="52" t="str">
        <f>IF($B359="есть",[2]ист!O359+[2]ист!P359+[2]ист!Q359,"нд")</f>
        <v>нд</v>
      </c>
      <c r="O359" s="53">
        <f>ROUND('[2]10квФ'!N359,8)</f>
        <v>0</v>
      </c>
      <c r="P359" s="53">
        <f>[2]ист!W359</f>
        <v>0</v>
      </c>
      <c r="Q359" s="53">
        <f>[2]ист!X359</f>
        <v>0</v>
      </c>
      <c r="R359" s="53">
        <f>ROUND(([2]ист!Y359+[2]ист!Z359),8)</f>
        <v>0</v>
      </c>
      <c r="S359" s="53">
        <f>O359-R359</f>
        <v>0</v>
      </c>
      <c r="T359" s="53"/>
      <c r="U359" s="53" t="str">
        <f t="shared" ref="U359" si="445">IF($J359="нд","нд",O359-J359)</f>
        <v>нд</v>
      </c>
      <c r="V359" s="55" t="str">
        <f t="shared" ref="V359" si="446">IF($J359="нд", "нд",U359/J359)</f>
        <v>нд</v>
      </c>
      <c r="W359" s="53" t="str">
        <f t="shared" ref="W359:Y359" si="447">IF($J359="нд","нд",0)</f>
        <v>нд</v>
      </c>
      <c r="X359" s="56" t="str">
        <f t="shared" si="447"/>
        <v>нд</v>
      </c>
      <c r="Y359" s="53" t="str">
        <f t="shared" si="447"/>
        <v>нд</v>
      </c>
      <c r="Z359" s="56" t="str">
        <f t="shared" ref="Z359" si="448">IF(Y359="нд","нд",0)</f>
        <v>нд</v>
      </c>
      <c r="AA359" s="53" t="str">
        <f t="shared" ref="AA359" si="449">IF($J359="нд","нд",R359-M359)</f>
        <v>нд</v>
      </c>
      <c r="AB359" s="55" t="str">
        <f t="shared" ref="AB359" si="450">IF(M359="нд","нд",AA359/M359)</f>
        <v>нд</v>
      </c>
      <c r="AC359" s="53" t="str">
        <f t="shared" ref="AC359" si="451">IF($J359="нд","нд",S359-N359)</f>
        <v>нд</v>
      </c>
      <c r="AD359" s="55" t="str">
        <f t="shared" ref="AD359" si="452">IF(N359="нд","нд",AC359/N359)</f>
        <v>нд</v>
      </c>
      <c r="AE359" s="58" t="str">
        <f>'[2]10квФ'!Z359</f>
        <v>Договор о выполнении мероприятий по выносу (переустройству) объектов АО "Россети Янтарь" от 29.01.2024 № 01/115/24 с ООО «Рома-Инвест».</v>
      </c>
    </row>
    <row r="360" spans="1:31" x14ac:dyDescent="0.25">
      <c r="A360" s="63" t="str">
        <f>'[2]10квФ'!A360</f>
        <v>20-0575</v>
      </c>
      <c r="B360" s="63">
        <f>'[2]10квФ'!B360</f>
        <v>0</v>
      </c>
      <c r="C360" s="63">
        <f>'[2]10квФ'!C360</f>
        <v>0</v>
      </c>
      <c r="D360" s="64" t="str">
        <f>'[2]10квФ'!D360</f>
        <v>-</v>
      </c>
      <c r="E360" s="65" t="str">
        <f>'[2]10квФ'!E360</f>
        <v>вынос</v>
      </c>
      <c r="F360" s="50"/>
      <c r="G360" s="59" t="str">
        <f>'[2]10квФ'!G360</f>
        <v>-</v>
      </c>
      <c r="H360" s="66" t="str">
        <f>'[2]10квФ'!H360</f>
        <v>-</v>
      </c>
      <c r="I360" s="60" t="str">
        <f>'[2]10квФ'!I360</f>
        <v>-</v>
      </c>
      <c r="J360" s="52"/>
      <c r="K360" s="52"/>
      <c r="L360" s="52"/>
      <c r="M360" s="52"/>
      <c r="N360" s="52"/>
      <c r="O360" s="53"/>
      <c r="P360" s="53"/>
      <c r="Q360" s="53"/>
      <c r="R360" s="53"/>
      <c r="S360" s="53"/>
      <c r="T360" s="53"/>
      <c r="U360" s="53"/>
      <c r="V360" s="56"/>
      <c r="W360" s="53"/>
      <c r="X360" s="56"/>
      <c r="Y360" s="53"/>
      <c r="Z360" s="56"/>
      <c r="AA360" s="53"/>
      <c r="AB360" s="56"/>
      <c r="AC360" s="53"/>
      <c r="AD360" s="56"/>
      <c r="AE360" s="58"/>
    </row>
    <row r="361" spans="1:31" ht="47.25" x14ac:dyDescent="0.25">
      <c r="A361" s="63" t="str">
        <f>'[2]10квФ'!A361</f>
        <v>23-1968</v>
      </c>
      <c r="B361" s="63">
        <f>'[2]10квФ'!B361</f>
        <v>0</v>
      </c>
      <c r="C361" s="63" t="str">
        <f>'[2]10квФ'!C361</f>
        <v>внеплан</v>
      </c>
      <c r="D361" s="64" t="str">
        <f>'[2]10квФ'!D361</f>
        <v>да</v>
      </c>
      <c r="E361" s="65" t="str">
        <f>'[2]10квФ'!E361</f>
        <v>вынос</v>
      </c>
      <c r="F361" s="50"/>
      <c r="G361" s="59" t="str">
        <f>'[2]10квФ'!G361</f>
        <v>1.2.2.1</v>
      </c>
      <c r="H361" s="66" t="str">
        <f>'[2]10квФ'!H361</f>
        <v>Переустройство (вынос) КЛ 10 кВ 272-833 (инв. №№ 542879514, 542879804) на пл. Маршала Василевского в г. Калининграде</v>
      </c>
      <c r="I361" s="60" t="str">
        <f>'[2]10квФ'!I361</f>
        <v>P_23-1968</v>
      </c>
      <c r="J361" s="52" t="str">
        <f>IF(B361="есть",'[2]10квФ'!M361,"нд")</f>
        <v>нд</v>
      </c>
      <c r="K361" s="52" t="str">
        <f>IF($B361="есть",[2]ист!K361,"нд")</f>
        <v>нд</v>
      </c>
      <c r="L361" s="52" t="str">
        <f>IF($B361="есть",[2]ист!L361,"нд")</f>
        <v>нд</v>
      </c>
      <c r="M361" s="52" t="str">
        <f>IF($B361="есть",[2]ист!M361,"нд")</f>
        <v>нд</v>
      </c>
      <c r="N361" s="52" t="str">
        <f>IF($B361="есть",[2]ист!O361+[2]ист!P361+[2]ист!Q361,"нд")</f>
        <v>нд</v>
      </c>
      <c r="O361" s="53">
        <f>ROUND('[2]10квФ'!N361,8)</f>
        <v>0</v>
      </c>
      <c r="P361" s="53">
        <f>[2]ист!W361</f>
        <v>0</v>
      </c>
      <c r="Q361" s="53">
        <f>[2]ист!X361</f>
        <v>0</v>
      </c>
      <c r="R361" s="53">
        <f>ROUND(([2]ист!Y361+[2]ист!Z361),8)</f>
        <v>0</v>
      </c>
      <c r="S361" s="53">
        <f>O361-R361</f>
        <v>0</v>
      </c>
      <c r="T361" s="54">
        <f t="shared" ref="T361" si="453">(O361-SUM(Q361:S361))*1000000</f>
        <v>0</v>
      </c>
      <c r="U361" s="53" t="str">
        <f t="shared" ref="U361:U362" si="454">IF($J361="нд","нд",O361-J361)</f>
        <v>нд</v>
      </c>
      <c r="V361" s="55" t="str">
        <f t="shared" ref="V361:V362" si="455">IF($J361="нд", "нд",U361/J361)</f>
        <v>нд</v>
      </c>
      <c r="W361" s="53" t="str">
        <f t="shared" ref="W361:Y362" si="456">IF($J361="нд","нд",0)</f>
        <v>нд</v>
      </c>
      <c r="X361" s="56" t="str">
        <f t="shared" si="456"/>
        <v>нд</v>
      </c>
      <c r="Y361" s="53" t="str">
        <f t="shared" si="456"/>
        <v>нд</v>
      </c>
      <c r="Z361" s="56" t="str">
        <f t="shared" ref="Z361:Z362" si="457">IF(Y361="нд","нд",0)</f>
        <v>нд</v>
      </c>
      <c r="AA361" s="53" t="str">
        <f t="shared" ref="AA361:AA362" si="458">IF($J361="нд","нд",R361-M361)</f>
        <v>нд</v>
      </c>
      <c r="AB361" s="55" t="str">
        <f t="shared" ref="AB361:AB362" si="459">IF(M361="нд","нд",AA361/M361)</f>
        <v>нд</v>
      </c>
      <c r="AC361" s="53" t="str">
        <f t="shared" ref="AC361:AC362" si="460">IF($J361="нд","нд",S361-N361)</f>
        <v>нд</v>
      </c>
      <c r="AD361" s="55" t="str">
        <f t="shared" ref="AD361:AD362" si="461">IF(N361="нд","нд",AC361/N361)</f>
        <v>нд</v>
      </c>
      <c r="AE361" s="58" t="str">
        <f>'[2]10квФ'!Z361</f>
        <v>Договор о выполнении мероприятий по выносу (переустройству) объектов АО "Россети Янтарь" № 88/115/23 от 29.11.2023, ДС № 1 от 13.12.2023 с ГБУК "Калиниградский областной музей янтаря".</v>
      </c>
    </row>
    <row r="362" spans="1:31" ht="47.25" x14ac:dyDescent="0.25">
      <c r="A362" s="63" t="str">
        <f>'[2]10квФ'!A362</f>
        <v>24-0988</v>
      </c>
      <c r="B362" s="63">
        <f>'[2]10квФ'!B362</f>
        <v>0</v>
      </c>
      <c r="C362" s="63" t="str">
        <f>'[2]10квФ'!C362</f>
        <v>внеплан</v>
      </c>
      <c r="D362" s="64" t="str">
        <f>'[2]10квФ'!D362</f>
        <v>да</v>
      </c>
      <c r="E362" s="65" t="str">
        <f>'[2]10квФ'!E362</f>
        <v>вынос</v>
      </c>
      <c r="F362" s="50"/>
      <c r="G362" s="59" t="str">
        <f>'[2]10квФ'!G362</f>
        <v>1.2.2.1</v>
      </c>
      <c r="H362" s="66" t="str">
        <f>'[2]10квФ'!H362</f>
        <v>Переустройство (вынос) ВЛ 0,4 кВ Л-1 (инв. 500763901) от ТП 24-03 в п. Никольское Краснознаменского МО</v>
      </c>
      <c r="I362" s="60" t="str">
        <f>'[2]10квФ'!I362</f>
        <v>P_24-0988</v>
      </c>
      <c r="J362" s="52" t="str">
        <f>IF(B362="есть",'[2]10квФ'!M362,"нд")</f>
        <v>нд</v>
      </c>
      <c r="K362" s="52" t="str">
        <f>IF($B362="есть",[2]ист!K362,"нд")</f>
        <v>нд</v>
      </c>
      <c r="L362" s="52" t="str">
        <f>IF($B362="есть",[2]ист!L362,"нд")</f>
        <v>нд</v>
      </c>
      <c r="M362" s="52" t="str">
        <f>IF($B362="есть",[2]ист!M362,"нд")</f>
        <v>нд</v>
      </c>
      <c r="N362" s="52" t="str">
        <f>IF($B362="есть",[2]ист!O362+[2]ист!P362+[2]ист!Q362,"нд")</f>
        <v>нд</v>
      </c>
      <c r="O362" s="53">
        <f>ROUND('[2]10квФ'!N362,8)</f>
        <v>0</v>
      </c>
      <c r="P362" s="53">
        <f>[2]ист!W362</f>
        <v>0</v>
      </c>
      <c r="Q362" s="53">
        <f>[2]ист!X362</f>
        <v>0</v>
      </c>
      <c r="R362" s="53">
        <f>ROUND(([2]ист!Y362+[2]ист!Z362),8)</f>
        <v>0</v>
      </c>
      <c r="S362" s="53">
        <f>O362-R362</f>
        <v>0</v>
      </c>
      <c r="T362" s="53"/>
      <c r="U362" s="53" t="str">
        <f t="shared" si="454"/>
        <v>нд</v>
      </c>
      <c r="V362" s="55" t="str">
        <f t="shared" si="455"/>
        <v>нд</v>
      </c>
      <c r="W362" s="53" t="str">
        <f t="shared" si="456"/>
        <v>нд</v>
      </c>
      <c r="X362" s="56" t="str">
        <f t="shared" si="456"/>
        <v>нд</v>
      </c>
      <c r="Y362" s="53" t="str">
        <f t="shared" si="456"/>
        <v>нд</v>
      </c>
      <c r="Z362" s="56" t="str">
        <f t="shared" si="457"/>
        <v>нд</v>
      </c>
      <c r="AA362" s="53" t="str">
        <f t="shared" si="458"/>
        <v>нд</v>
      </c>
      <c r="AB362" s="55" t="str">
        <f t="shared" si="459"/>
        <v>нд</v>
      </c>
      <c r="AC362" s="53" t="str">
        <f t="shared" si="460"/>
        <v>нд</v>
      </c>
      <c r="AD362" s="55" t="str">
        <f t="shared" si="461"/>
        <v>нд</v>
      </c>
      <c r="AE362" s="58" t="str">
        <f>'[2]10квФ'!Z362</f>
        <v>Соглашение о компенсации от 05.08.2024 № 40/115/24 с Огиенко Виктором Дмитриевичем - мероприятия по выносу (переустройству) объектов АО "Россети Янтарь".</v>
      </c>
    </row>
    <row r="363" spans="1:31" x14ac:dyDescent="0.25">
      <c r="A363" s="63" t="str">
        <f>'[2]10квФ'!A363</f>
        <v>22-0332</v>
      </c>
      <c r="B363" s="63">
        <f>'[2]10квФ'!B363</f>
        <v>0</v>
      </c>
      <c r="C363" s="63">
        <f>'[2]10квФ'!C363</f>
        <v>0</v>
      </c>
      <c r="D363" s="64" t="str">
        <f>'[2]10квФ'!D363</f>
        <v>-</v>
      </c>
      <c r="E363" s="65" t="str">
        <f>'[2]10квФ'!E363</f>
        <v>вынос</v>
      </c>
      <c r="F363" s="50"/>
      <c r="G363" s="59" t="str">
        <f>'[2]10квФ'!G363</f>
        <v>-</v>
      </c>
      <c r="H363" s="66" t="str">
        <f>'[2]10квФ'!H363</f>
        <v>-</v>
      </c>
      <c r="I363" s="60" t="str">
        <f>'[2]10квФ'!I363</f>
        <v>-</v>
      </c>
      <c r="J363" s="52"/>
      <c r="K363" s="52"/>
      <c r="L363" s="52"/>
      <c r="M363" s="52"/>
      <c r="N363" s="52"/>
      <c r="O363" s="53"/>
      <c r="P363" s="53"/>
      <c r="Q363" s="53"/>
      <c r="R363" s="53"/>
      <c r="S363" s="53"/>
      <c r="T363" s="53"/>
      <c r="U363" s="53"/>
      <c r="V363" s="56"/>
      <c r="W363" s="53"/>
      <c r="X363" s="56"/>
      <c r="Y363" s="53"/>
      <c r="Z363" s="56"/>
      <c r="AA363" s="53"/>
      <c r="AB363" s="56"/>
      <c r="AC363" s="53"/>
      <c r="AD363" s="56"/>
      <c r="AE363" s="58"/>
    </row>
    <row r="364" spans="1:31" ht="63" x14ac:dyDescent="0.25">
      <c r="A364" s="63" t="str">
        <f>'[2]10квФ'!A364</f>
        <v>23-1130</v>
      </c>
      <c r="B364" s="63">
        <f>'[2]10квФ'!B364</f>
        <v>0</v>
      </c>
      <c r="C364" s="63" t="str">
        <f>'[2]10квФ'!C364</f>
        <v>внеплан</v>
      </c>
      <c r="D364" s="64" t="str">
        <f>'[2]10квФ'!D364</f>
        <v>да</v>
      </c>
      <c r="E364" s="65" t="str">
        <f>'[2]10квФ'!E364</f>
        <v>вынос</v>
      </c>
      <c r="F364" s="50"/>
      <c r="G364" s="59" t="str">
        <f>'[2]10квФ'!G364</f>
        <v>1.2.2.1</v>
      </c>
      <c r="H364" s="66" t="str">
        <f>'[2]10квФ'!H364</f>
        <v>Переустройство (вынос) КВЛ 15-250 отпайки к ТП 250-14 (инв.511625106), КЛ 0,4 кВ от ТП 003-27 до СП-1 (инв.511626501), КЛ 0,4 кВ от ТП 003-27 до СП-2, (инв.511626501) в п.Дружный Гурьевского МО</v>
      </c>
      <c r="I364" s="60" t="str">
        <f>'[2]10квФ'!I364</f>
        <v>P_23-1130</v>
      </c>
      <c r="J364" s="52" t="str">
        <f>IF(B364="есть",'[2]10квФ'!M364,"нд")</f>
        <v>нд</v>
      </c>
      <c r="K364" s="52" t="str">
        <f>IF($B364="есть",[2]ист!K364,"нд")</f>
        <v>нд</v>
      </c>
      <c r="L364" s="52" t="str">
        <f>IF($B364="есть",[2]ист!L364,"нд")</f>
        <v>нд</v>
      </c>
      <c r="M364" s="52" t="str">
        <f>IF($B364="есть",[2]ист!M364,"нд")</f>
        <v>нд</v>
      </c>
      <c r="N364" s="52" t="str">
        <f>IF($B364="есть",[2]ист!O364+[2]ист!P364+[2]ист!Q364,"нд")</f>
        <v>нд</v>
      </c>
      <c r="O364" s="53">
        <f>ROUND('[2]10квФ'!N364,8)</f>
        <v>0</v>
      </c>
      <c r="P364" s="53">
        <f>[2]ист!W364</f>
        <v>0</v>
      </c>
      <c r="Q364" s="53">
        <f>[2]ист!X364</f>
        <v>0</v>
      </c>
      <c r="R364" s="53">
        <f>ROUND(([2]ист!Y364+[2]ист!Z364),8)</f>
        <v>0</v>
      </c>
      <c r="S364" s="53">
        <f t="shared" ref="S364:S367" si="462">O364-R364</f>
        <v>0</v>
      </c>
      <c r="T364" s="54">
        <f>(O364-SUM(Q364:S364))*1000000</f>
        <v>0</v>
      </c>
      <c r="U364" s="53" t="str">
        <f t="shared" ref="U364:U367" si="463">IF($J364="нд","нд",O364-J364)</f>
        <v>нд</v>
      </c>
      <c r="V364" s="55" t="str">
        <f t="shared" ref="V364:V367" si="464">IF($J364="нд", "нд",U364/J364)</f>
        <v>нд</v>
      </c>
      <c r="W364" s="53" t="str">
        <f t="shared" ref="W364:Y367" si="465">IF($J364="нд","нд",0)</f>
        <v>нд</v>
      </c>
      <c r="X364" s="56" t="str">
        <f t="shared" si="465"/>
        <v>нд</v>
      </c>
      <c r="Y364" s="53" t="str">
        <f t="shared" si="465"/>
        <v>нд</v>
      </c>
      <c r="Z364" s="56" t="str">
        <f t="shared" ref="Z364:Z367" si="466">IF(Y364="нд","нд",0)</f>
        <v>нд</v>
      </c>
      <c r="AA364" s="53" t="str">
        <f t="shared" ref="AA364:AA367" si="467">IF($J364="нд","нд",R364-M364)</f>
        <v>нд</v>
      </c>
      <c r="AB364" s="55" t="str">
        <f t="shared" ref="AB364:AB367" si="468">IF(M364="нд","нд",AA364/M364)</f>
        <v>нд</v>
      </c>
      <c r="AC364" s="53" t="str">
        <f t="shared" ref="AC364:AC367" si="469">IF($J364="нд","нд",S364-N364)</f>
        <v>нд</v>
      </c>
      <c r="AD364" s="55" t="str">
        <f t="shared" ref="AD364:AD367" si="470">IF(N364="нд","нд",AC364/N364)</f>
        <v>нд</v>
      </c>
      <c r="AE364" s="58" t="str">
        <f>'[2]10квФ'!Z364</f>
        <v>Договор о выполнении мероприятий по выносу (переустройству) объектов АО "Россети Янтарь" № 53/115/23 от 29.06.2023, ДС № 1 от 03.07.2023, ДС № 2 06/02/2025 с ООО "СЗ "Дружный".</v>
      </c>
    </row>
    <row r="365" spans="1:31" ht="47.25" x14ac:dyDescent="0.25">
      <c r="A365" s="63" t="str">
        <f>'[2]10квФ'!A365</f>
        <v>24-0644</v>
      </c>
      <c r="B365" s="63">
        <f>'[2]10квФ'!B365</f>
        <v>0</v>
      </c>
      <c r="C365" s="63" t="str">
        <f>'[2]10квФ'!C365</f>
        <v>внеплан</v>
      </c>
      <c r="D365" s="64" t="str">
        <f>'[2]10квФ'!D365</f>
        <v>да</v>
      </c>
      <c r="E365" s="65" t="str">
        <f>'[2]10квФ'!E365</f>
        <v>вынос</v>
      </c>
      <c r="F365" s="50"/>
      <c r="G365" s="59" t="str">
        <f>'[2]10квФ'!G365</f>
        <v>1.2.2.1</v>
      </c>
      <c r="H365" s="66" t="str">
        <f>'[2]10квФ'!H365</f>
        <v>Переустройство (вынос) КВЛ 15-085 (инв.511398903) по ул. Рензаева- ул. Комсомольская в г. Пионерский Пионерского ГО</v>
      </c>
      <c r="I365" s="60" t="str">
        <f>'[2]10квФ'!I365</f>
        <v>P_24-0644</v>
      </c>
      <c r="J365" s="52" t="str">
        <f>IF(B365="есть",'[2]10квФ'!M365,"нд")</f>
        <v>нд</v>
      </c>
      <c r="K365" s="52" t="str">
        <f>IF($B365="есть",[2]ист!K365,"нд")</f>
        <v>нд</v>
      </c>
      <c r="L365" s="52" t="str">
        <f>IF($B365="есть",[2]ист!L365,"нд")</f>
        <v>нд</v>
      </c>
      <c r="M365" s="52" t="str">
        <f>IF($B365="есть",[2]ист!M365,"нд")</f>
        <v>нд</v>
      </c>
      <c r="N365" s="52" t="str">
        <f>IF($B365="есть",[2]ист!O365+[2]ист!P365+[2]ист!Q365,"нд")</f>
        <v>нд</v>
      </c>
      <c r="O365" s="53">
        <f>ROUND('[2]10квФ'!N365,8)</f>
        <v>0.26260686999999999</v>
      </c>
      <c r="P365" s="53">
        <f>[2]ист!W365</f>
        <v>0</v>
      </c>
      <c r="Q365" s="53">
        <f>[2]ист!X365</f>
        <v>0</v>
      </c>
      <c r="R365" s="53">
        <f>ROUND(([2]ист!Y365+[2]ист!Z365),8)</f>
        <v>0</v>
      </c>
      <c r="S365" s="53">
        <f t="shared" si="462"/>
        <v>0.26260686999999999</v>
      </c>
      <c r="T365" s="53"/>
      <c r="U365" s="53" t="str">
        <f t="shared" si="463"/>
        <v>нд</v>
      </c>
      <c r="V365" s="55" t="str">
        <f t="shared" si="464"/>
        <v>нд</v>
      </c>
      <c r="W365" s="53" t="str">
        <f t="shared" si="465"/>
        <v>нд</v>
      </c>
      <c r="X365" s="56" t="str">
        <f t="shared" si="465"/>
        <v>нд</v>
      </c>
      <c r="Y365" s="53" t="str">
        <f t="shared" si="465"/>
        <v>нд</v>
      </c>
      <c r="Z365" s="56" t="str">
        <f t="shared" si="466"/>
        <v>нд</v>
      </c>
      <c r="AA365" s="53" t="str">
        <f t="shared" si="467"/>
        <v>нд</v>
      </c>
      <c r="AB365" s="55" t="str">
        <f t="shared" si="468"/>
        <v>нд</v>
      </c>
      <c r="AC365" s="53" t="str">
        <f t="shared" si="469"/>
        <v>нд</v>
      </c>
      <c r="AD365" s="55" t="str">
        <f t="shared" si="470"/>
        <v>нд</v>
      </c>
      <c r="AE365" s="58" t="str">
        <f>'[2]10квФ'!Z365</f>
        <v>Договор о выполнении мероприятий по выносу (переустройству) объектов АО "Россети Янтарь" от 27.04.2024 № 25/115/24 с АО «ОтделИнтерСтрой39».</v>
      </c>
    </row>
    <row r="366" spans="1:31" ht="47.25" x14ac:dyDescent="0.25">
      <c r="A366" s="63" t="str">
        <f>'[2]10квФ'!A366</f>
        <v>22-1933</v>
      </c>
      <c r="B366" s="63">
        <f>'[2]10квФ'!B366</f>
        <v>0</v>
      </c>
      <c r="C366" s="63" t="str">
        <f>'[2]10квФ'!C366</f>
        <v>внеплан</v>
      </c>
      <c r="D366" s="64" t="str">
        <f>'[2]10квФ'!D366</f>
        <v>да</v>
      </c>
      <c r="E366" s="65" t="str">
        <f>'[2]10квФ'!E366</f>
        <v>вынос</v>
      </c>
      <c r="F366" s="50"/>
      <c r="G366" s="59" t="str">
        <f>'[2]10квФ'!G366</f>
        <v>1.2.2.1</v>
      </c>
      <c r="H366" s="66" t="str">
        <f>'[2]10квФ'!H366</f>
        <v>Переустройство (вынос)  ВЛ 0, 4 кВ (Л-2) от ТП 262-04 (инв. №511579904)  в п. Большое Исаково Гурьевский ГО</v>
      </c>
      <c r="I366" s="60" t="str">
        <f>'[2]10квФ'!I366</f>
        <v>P_22-1933</v>
      </c>
      <c r="J366" s="52" t="str">
        <f>IF(B366="есть",'[2]10квФ'!M366,"нд")</f>
        <v>нд</v>
      </c>
      <c r="K366" s="52" t="str">
        <f>IF($B366="есть",[2]ист!K366,"нд")</f>
        <v>нд</v>
      </c>
      <c r="L366" s="52" t="str">
        <f>IF($B366="есть",[2]ист!L366,"нд")</f>
        <v>нд</v>
      </c>
      <c r="M366" s="52" t="str">
        <f>IF($B366="есть",[2]ист!M366,"нд")</f>
        <v>нд</v>
      </c>
      <c r="N366" s="52" t="str">
        <f>IF($B366="есть",[2]ист!O366+[2]ист!P366+[2]ист!Q366,"нд")</f>
        <v>нд</v>
      </c>
      <c r="O366" s="53">
        <f>ROUND('[2]10квФ'!N366,8)</f>
        <v>0</v>
      </c>
      <c r="P366" s="53">
        <f>[2]ист!W366</f>
        <v>0</v>
      </c>
      <c r="Q366" s="53">
        <f>[2]ист!X366</f>
        <v>0</v>
      </c>
      <c r="R366" s="53">
        <f>ROUND(([2]ист!Y366+[2]ист!Z366),8)</f>
        <v>0</v>
      </c>
      <c r="S366" s="53">
        <f t="shared" si="462"/>
        <v>0</v>
      </c>
      <c r="T366" s="53"/>
      <c r="U366" s="53" t="str">
        <f t="shared" si="463"/>
        <v>нд</v>
      </c>
      <c r="V366" s="55" t="str">
        <f t="shared" si="464"/>
        <v>нд</v>
      </c>
      <c r="W366" s="53" t="str">
        <f t="shared" si="465"/>
        <v>нд</v>
      </c>
      <c r="X366" s="56" t="str">
        <f t="shared" si="465"/>
        <v>нд</v>
      </c>
      <c r="Y366" s="53" t="str">
        <f t="shared" si="465"/>
        <v>нд</v>
      </c>
      <c r="Z366" s="56" t="str">
        <f t="shared" si="466"/>
        <v>нд</v>
      </c>
      <c r="AA366" s="53" t="str">
        <f t="shared" si="467"/>
        <v>нд</v>
      </c>
      <c r="AB366" s="55" t="str">
        <f t="shared" si="468"/>
        <v>нд</v>
      </c>
      <c r="AC366" s="53" t="str">
        <f t="shared" si="469"/>
        <v>нд</v>
      </c>
      <c r="AD366" s="55" t="str">
        <f t="shared" si="470"/>
        <v>нд</v>
      </c>
      <c r="AE366" s="58" t="str">
        <f>'[2]10квФ'!Z366</f>
        <v>Договор о выполнении мероприятий по выносу (переустройству) объектов АО "Россети Янтарь" № 88/115/23 от 29.11.2023, ДС № 1 от 13.12.2023.</v>
      </c>
    </row>
    <row r="367" spans="1:31" ht="47.25" x14ac:dyDescent="0.25">
      <c r="A367" s="63" t="str">
        <f>'[2]10квФ'!A367</f>
        <v>24-0916</v>
      </c>
      <c r="B367" s="63">
        <f>'[2]10квФ'!B367</f>
        <v>0</v>
      </c>
      <c r="C367" s="63" t="str">
        <f>'[2]10квФ'!C367</f>
        <v>внеплан</v>
      </c>
      <c r="D367" s="64" t="str">
        <f>'[2]10квФ'!D367</f>
        <v>да</v>
      </c>
      <c r="E367" s="65" t="str">
        <f>'[2]10квФ'!E367</f>
        <v>вынос</v>
      </c>
      <c r="F367" s="50"/>
      <c r="G367" s="59" t="str">
        <f>'[2]10квФ'!G367</f>
        <v>1.2.2.1</v>
      </c>
      <c r="H367" s="66" t="str">
        <f>'[2]10квФ'!H367</f>
        <v>Переустройство (вынос) ВЛ 0,4 кВ Л-7 (инв.511558402) от ТП 328-01 по ул. Зеленой в г. Зеленоградске Зеленоградского МО</v>
      </c>
      <c r="I367" s="60" t="str">
        <f>'[2]10квФ'!I367</f>
        <v>P_24-0916</v>
      </c>
      <c r="J367" s="52" t="str">
        <f>IF(B367="есть",'[2]10квФ'!M367,"нд")</f>
        <v>нд</v>
      </c>
      <c r="K367" s="52" t="str">
        <f>IF($B367="есть",[2]ист!K367,"нд")</f>
        <v>нд</v>
      </c>
      <c r="L367" s="52" t="str">
        <f>IF($B367="есть",[2]ист!L367,"нд")</f>
        <v>нд</v>
      </c>
      <c r="M367" s="52" t="str">
        <f>IF($B367="есть",[2]ист!M367,"нд")</f>
        <v>нд</v>
      </c>
      <c r="N367" s="52" t="str">
        <f>IF($B367="есть",[2]ист!O367+[2]ист!P367+[2]ист!Q367,"нд")</f>
        <v>нд</v>
      </c>
      <c r="O367" s="53">
        <f>ROUND('[2]10квФ'!N367,8)</f>
        <v>1.6744419999999999E-2</v>
      </c>
      <c r="P367" s="53">
        <f>[2]ист!W367</f>
        <v>0</v>
      </c>
      <c r="Q367" s="53">
        <f>[2]ист!X367</f>
        <v>0</v>
      </c>
      <c r="R367" s="53">
        <f>ROUND(([2]ист!Y367+[2]ист!Z367),8)</f>
        <v>0</v>
      </c>
      <c r="S367" s="53">
        <f t="shared" si="462"/>
        <v>1.6744419999999999E-2</v>
      </c>
      <c r="T367" s="53"/>
      <c r="U367" s="53" t="str">
        <f t="shared" si="463"/>
        <v>нд</v>
      </c>
      <c r="V367" s="55" t="str">
        <f t="shared" si="464"/>
        <v>нд</v>
      </c>
      <c r="W367" s="53" t="str">
        <f t="shared" si="465"/>
        <v>нд</v>
      </c>
      <c r="X367" s="56" t="str">
        <f t="shared" si="465"/>
        <v>нд</v>
      </c>
      <c r="Y367" s="53" t="str">
        <f t="shared" si="465"/>
        <v>нд</v>
      </c>
      <c r="Z367" s="56" t="str">
        <f t="shared" si="466"/>
        <v>нд</v>
      </c>
      <c r="AA367" s="53" t="str">
        <f t="shared" si="467"/>
        <v>нд</v>
      </c>
      <c r="AB367" s="55" t="str">
        <f t="shared" si="468"/>
        <v>нд</v>
      </c>
      <c r="AC367" s="53" t="str">
        <f t="shared" si="469"/>
        <v>нд</v>
      </c>
      <c r="AD367" s="55" t="str">
        <f t="shared" si="470"/>
        <v>нд</v>
      </c>
      <c r="AE367" s="58" t="str">
        <f>'[2]10квФ'!Z367</f>
        <v>Договор о выполнении мероприятий по выносу (переустройству) объектов АО "Россети Янтарь" № 45/115/24 от 23.07.2024.</v>
      </c>
    </row>
    <row r="368" spans="1:31" x14ac:dyDescent="0.25">
      <c r="A368" s="63" t="str">
        <f>'[2]10квФ'!A368</f>
        <v>22-0249</v>
      </c>
      <c r="B368" s="63">
        <f>'[2]10квФ'!B368</f>
        <v>0</v>
      </c>
      <c r="C368" s="63">
        <f>'[2]10квФ'!C368</f>
        <v>0</v>
      </c>
      <c r="D368" s="64" t="str">
        <f>'[2]10квФ'!D368</f>
        <v>-</v>
      </c>
      <c r="E368" s="65" t="str">
        <f>'[2]10квФ'!E368</f>
        <v>вынос</v>
      </c>
      <c r="F368" s="50"/>
      <c r="G368" s="59" t="str">
        <f>'[2]10квФ'!G368</f>
        <v>-</v>
      </c>
      <c r="H368" s="66" t="str">
        <f>'[2]10квФ'!H368</f>
        <v>-</v>
      </c>
      <c r="I368" s="60" t="str">
        <f>'[2]10квФ'!I368</f>
        <v>-</v>
      </c>
      <c r="J368" s="52"/>
      <c r="K368" s="52"/>
      <c r="L368" s="52"/>
      <c r="M368" s="52"/>
      <c r="N368" s="52"/>
      <c r="O368" s="53"/>
      <c r="P368" s="53"/>
      <c r="Q368" s="53"/>
      <c r="R368" s="53"/>
      <c r="S368" s="53"/>
      <c r="T368" s="53"/>
      <c r="U368" s="53"/>
      <c r="V368" s="55"/>
      <c r="W368" s="53"/>
      <c r="X368" s="56"/>
      <c r="Y368" s="53"/>
      <c r="Z368" s="56"/>
      <c r="AA368" s="53"/>
      <c r="AB368" s="55"/>
      <c r="AC368" s="53"/>
      <c r="AD368" s="55"/>
      <c r="AE368" s="58"/>
    </row>
    <row r="369" spans="1:31" ht="31.5" x14ac:dyDescent="0.25">
      <c r="A369" s="63" t="str">
        <f>'[2]10квФ'!A369</f>
        <v>21-1130</v>
      </c>
      <c r="B369" s="63">
        <f>'[2]10квФ'!B369</f>
        <v>0</v>
      </c>
      <c r="C369" s="63" t="str">
        <f>'[2]10квФ'!C369</f>
        <v>внеплан</v>
      </c>
      <c r="D369" s="64" t="str">
        <f>'[2]10квФ'!D369</f>
        <v>да</v>
      </c>
      <c r="E369" s="65" t="str">
        <f>'[2]10квФ'!E369</f>
        <v>вынос</v>
      </c>
      <c r="F369" s="50"/>
      <c r="G369" s="59" t="str">
        <f>'[2]10квФ'!G369</f>
        <v>1.2.2.1</v>
      </c>
      <c r="H369" s="66" t="str">
        <f>'[2]10квФ'!H369</f>
        <v>Переустройство КЛ 15-351 (инв.511648501), КЛ 15-352 (инв.511648601) в г. Калининград, ул. Каблукова</v>
      </c>
      <c r="I369" s="60" t="str">
        <f>'[2]10квФ'!I369</f>
        <v>M_21-1130</v>
      </c>
      <c r="J369" s="52" t="str">
        <f>IF(B369="есть",'[2]10квФ'!M369,"нд")</f>
        <v>нд</v>
      </c>
      <c r="K369" s="52" t="str">
        <f>IF($B369="есть",[2]ист!K369,"нд")</f>
        <v>нд</v>
      </c>
      <c r="L369" s="52" t="str">
        <f>IF($B369="есть",[2]ист!L369,"нд")</f>
        <v>нд</v>
      </c>
      <c r="M369" s="52" t="str">
        <f>IF($B369="есть",[2]ист!M369,"нд")</f>
        <v>нд</v>
      </c>
      <c r="N369" s="52" t="str">
        <f>IF($B369="есть",[2]ист!O369+[2]ист!P369+[2]ист!Q369,"нд")</f>
        <v>нд</v>
      </c>
      <c r="O369" s="53">
        <f>ROUND('[2]10квФ'!N369,8)</f>
        <v>0</v>
      </c>
      <c r="P369" s="53">
        <f>[2]ист!W369</f>
        <v>0</v>
      </c>
      <c r="Q369" s="53">
        <f>[2]ист!X369</f>
        <v>0</v>
      </c>
      <c r="R369" s="53">
        <f>ROUND(([2]ист!Y369+[2]ист!Z369),8)</f>
        <v>0</v>
      </c>
      <c r="S369" s="53">
        <f>O369-R369</f>
        <v>0</v>
      </c>
      <c r="T369" s="53"/>
      <c r="U369" s="53" t="str">
        <f t="shared" ref="U369" si="471">IF($J369="нд","нд",O369-J369)</f>
        <v>нд</v>
      </c>
      <c r="V369" s="55" t="str">
        <f t="shared" ref="V369" si="472">IF($J369="нд", "нд",U369/J369)</f>
        <v>нд</v>
      </c>
      <c r="W369" s="53" t="str">
        <f t="shared" ref="W369:Y369" si="473">IF($J369="нд","нд",0)</f>
        <v>нд</v>
      </c>
      <c r="X369" s="56" t="str">
        <f t="shared" si="473"/>
        <v>нд</v>
      </c>
      <c r="Y369" s="53" t="str">
        <f t="shared" si="473"/>
        <v>нд</v>
      </c>
      <c r="Z369" s="56" t="str">
        <f t="shared" ref="Z369" si="474">IF(Y369="нд","нд",0)</f>
        <v>нд</v>
      </c>
      <c r="AA369" s="53" t="str">
        <f t="shared" ref="AA369" si="475">IF($J369="нд","нд",R369-M369)</f>
        <v>нд</v>
      </c>
      <c r="AB369" s="55" t="str">
        <f t="shared" ref="AB369" si="476">IF(M369="нд","нд",AA369/M369)</f>
        <v>нд</v>
      </c>
      <c r="AC369" s="53" t="str">
        <f t="shared" ref="AC369" si="477">IF($J369="нд","нд",S369-N369)</f>
        <v>нд</v>
      </c>
      <c r="AD369" s="55" t="str">
        <f t="shared" ref="AD369" si="478">IF(N369="нд","нд",AC369/N369)</f>
        <v>нд</v>
      </c>
      <c r="AE369" s="58" t="str">
        <f>'[2]10квФ'!Z369</f>
        <v>Соглашение о компенсации № 57/115/21 от 05.07.2021 с ООО "Петро-СтройПодряд" (мероприятия по выносу (переустройству) объектов АО "Россети Янтарь").</v>
      </c>
    </row>
    <row r="370" spans="1:31" x14ac:dyDescent="0.25">
      <c r="A370" s="63">
        <f>'[2]10квФ'!A370</f>
        <v>0</v>
      </c>
      <c r="B370" s="63">
        <f>'[2]10квФ'!B370</f>
        <v>0</v>
      </c>
      <c r="C370" s="63">
        <f>'[2]10квФ'!C370</f>
        <v>0</v>
      </c>
      <c r="D370" s="64" t="str">
        <f>'[2]10квФ'!D370</f>
        <v>-</v>
      </c>
      <c r="E370" s="65">
        <f>'[2]10квФ'!E370</f>
        <v>0</v>
      </c>
      <c r="F370" s="50"/>
      <c r="G370" s="59" t="str">
        <f>'[2]10квФ'!G370</f>
        <v>-</v>
      </c>
      <c r="H370" s="66" t="str">
        <f>'[2]10квФ'!H370</f>
        <v>-</v>
      </c>
      <c r="I370" s="60" t="str">
        <f>'[2]10квФ'!I370</f>
        <v>-</v>
      </c>
      <c r="J370" s="67"/>
      <c r="K370" s="67"/>
      <c r="L370" s="67"/>
      <c r="M370" s="67"/>
      <c r="N370" s="67"/>
      <c r="O370" s="67"/>
      <c r="P370" s="67"/>
      <c r="Q370" s="67"/>
      <c r="R370" s="67"/>
      <c r="S370" s="67"/>
      <c r="T370" s="67"/>
      <c r="U370" s="67"/>
      <c r="V370" s="67"/>
      <c r="W370" s="67"/>
      <c r="X370" s="67"/>
      <c r="Y370" s="67"/>
      <c r="Z370" s="67"/>
      <c r="AA370" s="67"/>
      <c r="AB370" s="67"/>
      <c r="AC370" s="67"/>
      <c r="AD370" s="67"/>
      <c r="AE370" s="67"/>
    </row>
    <row r="371" spans="1:31" x14ac:dyDescent="0.25">
      <c r="A371" s="63">
        <f>'[2]10квФ'!A371</f>
        <v>0</v>
      </c>
      <c r="B371" s="63">
        <f>'[2]10квФ'!B371</f>
        <v>0</v>
      </c>
      <c r="C371" s="63">
        <f>'[2]10квФ'!C371</f>
        <v>0</v>
      </c>
      <c r="D371" s="64" t="str">
        <f>'[2]10квФ'!D371</f>
        <v>-</v>
      </c>
      <c r="E371" s="65">
        <f>'[2]10квФ'!E371</f>
        <v>0</v>
      </c>
      <c r="F371" s="50"/>
      <c r="G371" s="59" t="str">
        <f>'[2]10квФ'!G371</f>
        <v>-</v>
      </c>
      <c r="H371" s="66" t="str">
        <f>'[2]10квФ'!H371</f>
        <v>-</v>
      </c>
      <c r="I371" s="60" t="str">
        <f>'[2]10квФ'!I371</f>
        <v>-</v>
      </c>
      <c r="J371" s="67"/>
      <c r="K371" s="67"/>
      <c r="L371" s="67"/>
      <c r="M371" s="67"/>
      <c r="N371" s="67"/>
      <c r="O371" s="67"/>
      <c r="P371" s="67"/>
      <c r="Q371" s="67"/>
      <c r="R371" s="67"/>
      <c r="S371" s="67"/>
      <c r="T371" s="67"/>
      <c r="U371" s="67"/>
      <c r="V371" s="67"/>
      <c r="W371" s="67"/>
      <c r="X371" s="67"/>
      <c r="Y371" s="67"/>
      <c r="Z371" s="67"/>
      <c r="AA371" s="67"/>
      <c r="AB371" s="67"/>
      <c r="AC371" s="67"/>
      <c r="AD371" s="67"/>
      <c r="AE371" s="67"/>
    </row>
    <row r="372" spans="1:31" ht="31.5" x14ac:dyDescent="0.25">
      <c r="E372" s="50"/>
      <c r="F372" s="50"/>
      <c r="G372" s="59" t="str">
        <f>'[2]10квФ'!G372</f>
        <v>1.2.2.2</v>
      </c>
      <c r="H372" s="27" t="s">
        <v>68</v>
      </c>
      <c r="I372" s="61" t="s">
        <v>37</v>
      </c>
      <c r="J372" s="39">
        <f t="shared" ref="J372:S372" si="479">SUM(J373:J374)</f>
        <v>0.14251087000000001</v>
      </c>
      <c r="K372" s="39">
        <f t="shared" si="479"/>
        <v>0</v>
      </c>
      <c r="L372" s="39">
        <f t="shared" si="479"/>
        <v>0</v>
      </c>
      <c r="M372" s="39">
        <f t="shared" si="479"/>
        <v>0.14251087000000001</v>
      </c>
      <c r="N372" s="39">
        <f t="shared" si="479"/>
        <v>0</v>
      </c>
      <c r="O372" s="39">
        <f t="shared" si="479"/>
        <v>20.7</v>
      </c>
      <c r="P372" s="39">
        <f t="shared" si="479"/>
        <v>0</v>
      </c>
      <c r="Q372" s="39">
        <f t="shared" si="479"/>
        <v>0</v>
      </c>
      <c r="R372" s="39">
        <f t="shared" si="479"/>
        <v>20.7</v>
      </c>
      <c r="S372" s="39">
        <f t="shared" si="479"/>
        <v>0</v>
      </c>
      <c r="T372" s="39"/>
      <c r="U372" s="62">
        <f>O372-J372</f>
        <v>20.55748913</v>
      </c>
      <c r="V372" s="40">
        <f>IF($J372=0,0,U372/J372)</f>
        <v>144.25207796429842</v>
      </c>
      <c r="W372" s="39">
        <f t="shared" ref="W372:Y379" si="480">IF($J372="нд","нд",0)</f>
        <v>0</v>
      </c>
      <c r="X372" s="40">
        <f t="shared" si="480"/>
        <v>0</v>
      </c>
      <c r="Y372" s="39">
        <f t="shared" si="480"/>
        <v>0</v>
      </c>
      <c r="Z372" s="40">
        <f>IF(Y372="нд","нд",0)</f>
        <v>0</v>
      </c>
      <c r="AA372" s="39">
        <f>IF($J372="нд","нд",R372-M372)</f>
        <v>20.55748913</v>
      </c>
      <c r="AB372" s="40">
        <f>IF(M372=0,0,AA372/M372)</f>
        <v>144.25207796429842</v>
      </c>
      <c r="AC372" s="39">
        <f>IF($J372="нд","нд",S372-N372)</f>
        <v>0</v>
      </c>
      <c r="AD372" s="40">
        <f>IF(N372=0,0,AC372/N372)</f>
        <v>0</v>
      </c>
      <c r="AE372" s="39" t="s">
        <v>38</v>
      </c>
    </row>
    <row r="373" spans="1:31" ht="47.25" x14ac:dyDescent="0.25">
      <c r="A373" s="63" t="str">
        <f>'[2]10квФ'!A373</f>
        <v>24-0135</v>
      </c>
      <c r="B373" s="63">
        <f>'[2]10квФ'!B373</f>
        <v>0</v>
      </c>
      <c r="C373" s="63" t="str">
        <f>'[2]10квФ'!C373</f>
        <v>внеплан</v>
      </c>
      <c r="D373" s="64" t="str">
        <f>'[2]10квФ'!D373</f>
        <v>да</v>
      </c>
      <c r="E373" s="65" t="str">
        <f>'[2]10квФ'!E373</f>
        <v>нет</v>
      </c>
      <c r="F373" s="50"/>
      <c r="G373" s="59" t="str">
        <f>'[2]10квФ'!G373</f>
        <v>1.2.2.2</v>
      </c>
      <c r="H373" s="66" t="str">
        <f>'[2]10квФ'!H373</f>
        <v>Модернизация ВЛ 15 кВ 15-06 (инв. №511542209) с установкой 5 делительных выключателей и 3 делительных разъединителей в Гурьевском МО</v>
      </c>
      <c r="I373" s="60" t="str">
        <f>'[2]10квФ'!I373</f>
        <v>O_24-0135</v>
      </c>
      <c r="J373" s="52" t="str">
        <f>IF(B373="есть",'[2]10квФ'!M373,"нд")</f>
        <v>нд</v>
      </c>
      <c r="K373" s="52" t="str">
        <f>IF($B373="есть",[2]ист!K373,"нд")</f>
        <v>нд</v>
      </c>
      <c r="L373" s="52" t="str">
        <f>IF($B373="есть",[2]ист!L373,"нд")</f>
        <v>нд</v>
      </c>
      <c r="M373" s="52" t="str">
        <f>IF($B373="есть",[2]ист!M373,"нд")</f>
        <v>нд</v>
      </c>
      <c r="N373" s="52" t="str">
        <f>IF($B373="есть",[2]ист!O373+[2]ист!P373+[2]ист!Q373,"нд")</f>
        <v>нд</v>
      </c>
      <c r="O373" s="53">
        <f>ROUND('[2]10квФ'!N373,8)</f>
        <v>20.7</v>
      </c>
      <c r="P373" s="53">
        <f>[2]ист!W373</f>
        <v>0</v>
      </c>
      <c r="Q373" s="53">
        <f>[2]ист!X373</f>
        <v>0</v>
      </c>
      <c r="R373" s="53">
        <f>ROUND(([2]ист!Y373+[2]ист!Z373),8)</f>
        <v>20.7</v>
      </c>
      <c r="S373" s="53">
        <f t="shared" ref="S373:S374" si="481">O373-R373</f>
        <v>0</v>
      </c>
      <c r="T373" s="54">
        <f>(O373-SUM(Q373:S373))*1000000</f>
        <v>0</v>
      </c>
      <c r="U373" s="53" t="str">
        <f t="shared" ref="U373" si="482">IF($J373="нд","нд",O373-J373)</f>
        <v>нд</v>
      </c>
      <c r="V373" s="55" t="str">
        <f t="shared" ref="V373" si="483">IF($J373="нд", "нд",U373/J373)</f>
        <v>нд</v>
      </c>
      <c r="W373" s="53" t="str">
        <f t="shared" si="480"/>
        <v>нд</v>
      </c>
      <c r="X373" s="56" t="str">
        <f t="shared" si="480"/>
        <v>нд</v>
      </c>
      <c r="Y373" s="53" t="str">
        <f t="shared" si="480"/>
        <v>нд</v>
      </c>
      <c r="Z373" s="56" t="str">
        <f t="shared" ref="Z373" si="484">IF(Y373="нд","нд",0)</f>
        <v>нд</v>
      </c>
      <c r="AA373" s="53" t="str">
        <f t="shared" ref="AA373:AA374" si="485">IF($J373="нд","нд",R373-M373)</f>
        <v>нд</v>
      </c>
      <c r="AB373" s="55" t="str">
        <f t="shared" ref="AB373" si="486">IF(M373="нд","нд",AA373/M373)</f>
        <v>нд</v>
      </c>
      <c r="AC373" s="53" t="str">
        <f t="shared" ref="AC373:AC374" si="487">IF($J373="нд","нд",S373-N373)</f>
        <v>нд</v>
      </c>
      <c r="AD373" s="55" t="str">
        <f t="shared" ref="AD373" si="488">IF(N373="нд","нд",AC373/N373)</f>
        <v>нд</v>
      </c>
      <c r="AE373" s="58" t="str">
        <f>'[2]10квФ'!Z373</f>
        <v>Повышение надежности оказываемых услуг в сфере электроэнергетики. Выполнение Представления Прокуратуры Российской федерации от 27.09.2023 № 353ж-2022/20270008/Прдп-56-23.</v>
      </c>
    </row>
    <row r="374" spans="1:31" ht="78.75" x14ac:dyDescent="0.25">
      <c r="A374" s="63" t="str">
        <f>'[2]10квФ'!A374</f>
        <v>19-1078</v>
      </c>
      <c r="B374" s="63" t="str">
        <f>'[2]10квФ'!B374</f>
        <v>есть</v>
      </c>
      <c r="C374" s="63" t="str">
        <f>'[2]10квФ'!C374</f>
        <v>план</v>
      </c>
      <c r="D374" s="64" t="str">
        <f>'[2]10квФ'!D374</f>
        <v>да</v>
      </c>
      <c r="E374" s="65" t="str">
        <f>'[2]10квФ'!E374</f>
        <v>нет</v>
      </c>
      <c r="F374" s="50"/>
      <c r="G374" s="59" t="str">
        <f>'[2]10квФ'!G374</f>
        <v>1.2.2.2</v>
      </c>
      <c r="H374" s="66" t="str">
        <f>'[2]10квФ'!H374</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I374" s="60" t="str">
        <f>'[2]10квФ'!I374</f>
        <v>N_19-1078</v>
      </c>
      <c r="J374" s="52">
        <f>IF(B374="есть",'[2]10квФ'!M374,"нд")</f>
        <v>0.14251087000000001</v>
      </c>
      <c r="K374" s="52">
        <f>IF($B374="есть",[2]ист!K374,"нд")</f>
        <v>0</v>
      </c>
      <c r="L374" s="52">
        <f>IF($B374="есть",[2]ист!L374,"нд")</f>
        <v>0</v>
      </c>
      <c r="M374" s="52">
        <f>IF($B374="есть",[2]ист!M374,"нд")</f>
        <v>0.14251087000000001</v>
      </c>
      <c r="N374" s="52">
        <f>IF($B374="есть",[2]ист!O374+[2]ист!P374+[2]ист!Q374,"нд")</f>
        <v>0</v>
      </c>
      <c r="O374" s="53">
        <f>ROUND('[2]10квФ'!N374,8)</f>
        <v>0</v>
      </c>
      <c r="P374" s="53">
        <f>[2]ист!W374</f>
        <v>0</v>
      </c>
      <c r="Q374" s="53">
        <f>[2]ист!X374</f>
        <v>0</v>
      </c>
      <c r="R374" s="53">
        <f>ROUND(([2]ист!Y374+[2]ист!Z374),8)</f>
        <v>0</v>
      </c>
      <c r="S374" s="53">
        <f t="shared" si="481"/>
        <v>0</v>
      </c>
      <c r="T374" s="67"/>
      <c r="U374" s="53">
        <f>IF($J374="нд","нд",O374-J374)</f>
        <v>-0.14251087000000001</v>
      </c>
      <c r="V374" s="55">
        <f>IF($J374=0,0,U374/J374)</f>
        <v>-1</v>
      </c>
      <c r="W374" s="53">
        <f>IF($J374="нд","нд",0)</f>
        <v>0</v>
      </c>
      <c r="X374" s="56">
        <f>IF($J374="нд","нд",0)</f>
        <v>0</v>
      </c>
      <c r="Y374" s="53">
        <f>Q374-L374</f>
        <v>0</v>
      </c>
      <c r="Z374" s="56">
        <f>IF(Y374=0,0,Y374/L374)</f>
        <v>0</v>
      </c>
      <c r="AA374" s="53">
        <f t="shared" si="485"/>
        <v>-0.14251087000000001</v>
      </c>
      <c r="AB374" s="55">
        <f t="shared" ref="AB374" si="489">IF(M374=0,0,AA374/M374)</f>
        <v>-1</v>
      </c>
      <c r="AC374" s="53">
        <f t="shared" si="487"/>
        <v>0</v>
      </c>
      <c r="AD374" s="70">
        <f t="shared" ref="AD374" si="490">IF(N374=0,0,AC374/N374)</f>
        <v>0</v>
      </c>
      <c r="AE374" s="58" t="str">
        <f>'[2]10квФ'!Z374</f>
        <v>Отклонений нет.</v>
      </c>
    </row>
    <row r="375" spans="1:31" ht="31.5" x14ac:dyDescent="0.25">
      <c r="A375" s="35"/>
      <c r="E375" s="50"/>
      <c r="F375" s="50"/>
      <c r="G375" s="48" t="str">
        <f>'[2]10квФ'!G375</f>
        <v>1.2.3</v>
      </c>
      <c r="H375" s="48" t="s">
        <v>69</v>
      </c>
      <c r="I375" s="61" t="s">
        <v>37</v>
      </c>
      <c r="J375" s="39">
        <f>SUM(J376,J384,J390,J391,J392,J393,J394,J395)</f>
        <v>188.81868294999998</v>
      </c>
      <c r="K375" s="39">
        <f t="shared" ref="K375:S375" si="491">SUM(K376,K384,K390,K391,K392,K393,K394,K395)</f>
        <v>0</v>
      </c>
      <c r="L375" s="39">
        <f t="shared" si="491"/>
        <v>0</v>
      </c>
      <c r="M375" s="39">
        <f t="shared" si="491"/>
        <v>188.81868294999998</v>
      </c>
      <c r="N375" s="39">
        <f t="shared" si="491"/>
        <v>0</v>
      </c>
      <c r="O375" s="39">
        <f t="shared" si="491"/>
        <v>49.93908167</v>
      </c>
      <c r="P375" s="39">
        <f t="shared" si="491"/>
        <v>0</v>
      </c>
      <c r="Q375" s="39">
        <f t="shared" si="491"/>
        <v>0</v>
      </c>
      <c r="R375" s="39">
        <f t="shared" si="491"/>
        <v>49.93908167</v>
      </c>
      <c r="S375" s="39">
        <f t="shared" si="491"/>
        <v>0</v>
      </c>
      <c r="T375" s="39"/>
      <c r="U375" s="39">
        <f>SUM(U376,U384,U390,U391,U392,U393,U394,U395)</f>
        <v>-138.87960128</v>
      </c>
      <c r="V375" s="40">
        <f>IF($J375=0,0,U375/J375)</f>
        <v>-0.73551832430043973</v>
      </c>
      <c r="W375" s="39">
        <f>SUM(W376,W384,W390,W391,W392,W393,W394,W395)</f>
        <v>0</v>
      </c>
      <c r="X375" s="40">
        <f t="shared" si="480"/>
        <v>0</v>
      </c>
      <c r="Y375" s="39">
        <f>SUM(Y376,Y384,Y390,Y391,Y392,Y393,Y394,Y395)</f>
        <v>0</v>
      </c>
      <c r="Z375" s="40">
        <f>IF(Y375="нд","нд",0)</f>
        <v>0</v>
      </c>
      <c r="AA375" s="39">
        <f>SUM(AA376,AA384,AA390,AA391,AA392,AA393,AA394,AA395)</f>
        <v>-138.87960128</v>
      </c>
      <c r="AB375" s="40">
        <f>IF(M375=0,0,AA375/M375)</f>
        <v>-0.73551832430043973</v>
      </c>
      <c r="AC375" s="39">
        <f>SUM(AC376,AC384,AC390,AC391,AC392,AC393,AC394,AC395)</f>
        <v>0</v>
      </c>
      <c r="AD375" s="40">
        <f>IF(N375=0,0,AC375/N375)</f>
        <v>0</v>
      </c>
      <c r="AE375" s="39" t="s">
        <v>38</v>
      </c>
    </row>
    <row r="376" spans="1:31" ht="31.5" x14ac:dyDescent="0.25">
      <c r="A376" s="35"/>
      <c r="E376" s="50"/>
      <c r="F376" s="50"/>
      <c r="G376" s="48" t="str">
        <f>'[2]10квФ'!G376</f>
        <v>1.2.3.1</v>
      </c>
      <c r="H376" s="48" t="s">
        <v>69</v>
      </c>
      <c r="I376" s="61" t="s">
        <v>37</v>
      </c>
      <c r="J376" s="74">
        <f>SUM(J377:J383)</f>
        <v>170.39482256999997</v>
      </c>
      <c r="K376" s="74">
        <f t="shared" ref="K376:S376" si="492">SUM(K377:K383)</f>
        <v>0</v>
      </c>
      <c r="L376" s="74">
        <f t="shared" si="492"/>
        <v>0</v>
      </c>
      <c r="M376" s="74">
        <f t="shared" si="492"/>
        <v>170.39482256999997</v>
      </c>
      <c r="N376" s="74">
        <f t="shared" si="492"/>
        <v>0</v>
      </c>
      <c r="O376" s="74">
        <f t="shared" si="492"/>
        <v>42.646837179999999</v>
      </c>
      <c r="P376" s="74">
        <f t="shared" si="492"/>
        <v>0</v>
      </c>
      <c r="Q376" s="74">
        <f t="shared" si="492"/>
        <v>0</v>
      </c>
      <c r="R376" s="74">
        <f t="shared" si="492"/>
        <v>42.646837179999999</v>
      </c>
      <c r="S376" s="74">
        <f t="shared" si="492"/>
        <v>0</v>
      </c>
      <c r="T376" s="39"/>
      <c r="U376" s="74">
        <f>SUM(U377:U383)</f>
        <v>-127.74798539000001</v>
      </c>
      <c r="V376" s="40"/>
      <c r="W376" s="74">
        <f>SUM(W377:W383)</f>
        <v>0</v>
      </c>
      <c r="X376" s="40"/>
      <c r="Y376" s="74">
        <f>SUM(Y377:Y383)</f>
        <v>0</v>
      </c>
      <c r="Z376" s="40"/>
      <c r="AA376" s="74">
        <f>SUM(AA377:AA383)</f>
        <v>-127.74798539000001</v>
      </c>
      <c r="AB376" s="40"/>
      <c r="AC376" s="74">
        <f>SUM(AC377:AC383)</f>
        <v>0</v>
      </c>
      <c r="AD376" s="40"/>
      <c r="AE376" s="39"/>
    </row>
    <row r="377" spans="1:31" ht="94.5" x14ac:dyDescent="0.25">
      <c r="A377" s="63" t="str">
        <f>'[2]10квФ'!A377</f>
        <v>48-0,4уст-23</v>
      </c>
      <c r="B377" s="63" t="str">
        <f>'[2]10квФ'!B377</f>
        <v>есть</v>
      </c>
      <c r="C377" s="63" t="str">
        <f>'[2]10квФ'!C377</f>
        <v>план</v>
      </c>
      <c r="D377" s="64" t="str">
        <f>'[2]10квФ'!D377</f>
        <v>да</v>
      </c>
      <c r="E377" s="65" t="str">
        <f>'[2]10квФ'!E377</f>
        <v>нет</v>
      </c>
      <c r="F377" s="50"/>
      <c r="G377" s="59" t="str">
        <f>'[2]10квФ'!G377</f>
        <v>1.2.3.1</v>
      </c>
      <c r="H377" s="66" t="str">
        <f>'[2]10квФ'!H377</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I377" s="60" t="str">
        <f>'[2]10квФ'!I377</f>
        <v>L_48-0,4уст-23</v>
      </c>
      <c r="J377" s="52">
        <f>IF(B377="есть",'[2]10квФ'!M377,"нд")</f>
        <v>49.148908769999998</v>
      </c>
      <c r="K377" s="52">
        <f>IF($B377="есть",[2]ист!K377,"нд")</f>
        <v>0</v>
      </c>
      <c r="L377" s="52">
        <f>IF($B377="есть",[2]ист!L377,"нд")</f>
        <v>0</v>
      </c>
      <c r="M377" s="52">
        <f>IF($B377="есть",[2]ист!M377,"нд")</f>
        <v>49.148908769999998</v>
      </c>
      <c r="N377" s="52">
        <f>IF($B377="есть",[2]ист!O377+[2]ист!P377+[2]ист!Q377,"нд")</f>
        <v>0</v>
      </c>
      <c r="O377" s="53">
        <f>ROUND('[2]10квФ'!N377,8)</f>
        <v>41.050412209999998</v>
      </c>
      <c r="P377" s="53">
        <f>[2]ист!W377</f>
        <v>0</v>
      </c>
      <c r="Q377" s="53">
        <f>[2]ист!X377</f>
        <v>0</v>
      </c>
      <c r="R377" s="53">
        <f>ROUND(([2]ист!Y377+[2]ист!Z377),8)</f>
        <v>41.050412209999998</v>
      </c>
      <c r="S377" s="53">
        <f t="shared" ref="S377:S379" si="493">O377-R377</f>
        <v>0</v>
      </c>
      <c r="T377" s="54">
        <f t="shared" ref="T377:T379" si="494">(O377-SUM(Q377:S377))*1000000</f>
        <v>0</v>
      </c>
      <c r="U377" s="53">
        <f t="shared" ref="U377:U379" si="495">IF($J377="нд","нд",O377-J377)</f>
        <v>-8.098496560000001</v>
      </c>
      <c r="V377" s="55">
        <f t="shared" ref="V377:V379" si="496">IF($J377=0,0,U377/J377)</f>
        <v>-0.16477469719415708</v>
      </c>
      <c r="W377" s="53">
        <f t="shared" si="480"/>
        <v>0</v>
      </c>
      <c r="X377" s="56">
        <f t="shared" si="480"/>
        <v>0</v>
      </c>
      <c r="Y377" s="53">
        <f t="shared" ref="Y377:Y379" si="497">Q377-L377</f>
        <v>0</v>
      </c>
      <c r="Z377" s="56">
        <f t="shared" ref="Z377:Z379" si="498">IF(Y377=0,0,Y377/L377)</f>
        <v>0</v>
      </c>
      <c r="AA377" s="53">
        <f t="shared" ref="AA377:AA379" si="499">IF($J377="нд","нд",R377-M377)</f>
        <v>-8.098496560000001</v>
      </c>
      <c r="AB377" s="55">
        <f t="shared" ref="AB377:AB379" si="500">IF(M377=0,0,AA377/M377)</f>
        <v>-0.16477469719415708</v>
      </c>
      <c r="AC377" s="53">
        <f t="shared" ref="AC377:AC379" si="501">IF($J377="нд","нд",S377-N377)</f>
        <v>0</v>
      </c>
      <c r="AD377" s="70">
        <f t="shared" ref="AD377:AD379" si="502">IF(N377=0,0,AC377/N377)</f>
        <v>0</v>
      </c>
      <c r="AE377" s="58" t="str">
        <f>'[2]10квФ'!Z377</f>
        <v>Отклонение от плана обусловлено фактическим финансированием проекта на 01.01.2025 г.</v>
      </c>
    </row>
    <row r="378" spans="1:31" ht="63" x14ac:dyDescent="0.25">
      <c r="A378" s="63" t="str">
        <f>'[2]10квФ'!A378</f>
        <v>48-0,4разв-23</v>
      </c>
      <c r="B378" s="63" t="str">
        <f>'[2]10квФ'!B378</f>
        <v>есть</v>
      </c>
      <c r="C378" s="63" t="str">
        <f>'[2]10квФ'!C378</f>
        <v>план</v>
      </c>
      <c r="D378" s="64" t="str">
        <f>'[2]10квФ'!D378</f>
        <v>да</v>
      </c>
      <c r="E378" s="65" t="str">
        <f>'[2]10квФ'!E378</f>
        <v>нет</v>
      </c>
      <c r="F378" s="50"/>
      <c r="G378" s="59" t="str">
        <f>'[2]10квФ'!G378</f>
        <v>1.2.3.1</v>
      </c>
      <c r="H378" s="66" t="str">
        <f>'[2]10квФ'!H378</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I378" s="60" t="str">
        <f>'[2]10квФ'!I378</f>
        <v>L_48-0,4разв-23</v>
      </c>
      <c r="J378" s="52">
        <f>IF(B378="есть",'[2]10квФ'!M378,"нд")</f>
        <v>0</v>
      </c>
      <c r="K378" s="52">
        <f>IF($B378="есть",[2]ист!K378,"нд")</f>
        <v>0</v>
      </c>
      <c r="L378" s="52">
        <f>IF($B378="есть",[2]ист!L378,"нд")</f>
        <v>0</v>
      </c>
      <c r="M378" s="52">
        <f>IF($B378="есть",[2]ист!M378,"нд")</f>
        <v>0</v>
      </c>
      <c r="N378" s="52">
        <f>IF($B378="есть",[2]ист!O378+[2]ист!P378+[2]ист!Q378,"нд")</f>
        <v>0</v>
      </c>
      <c r="O378" s="53">
        <f>ROUND('[2]10квФ'!N378,8)</f>
        <v>1.5964249699999999</v>
      </c>
      <c r="P378" s="53">
        <f>[2]ист!W378</f>
        <v>0</v>
      </c>
      <c r="Q378" s="53">
        <f>[2]ист!X378</f>
        <v>0</v>
      </c>
      <c r="R378" s="53">
        <f>ROUND(([2]ист!Y378+[2]ист!Z378),8)</f>
        <v>1.5964249699999999</v>
      </c>
      <c r="S378" s="53">
        <f t="shared" si="493"/>
        <v>0</v>
      </c>
      <c r="T378" s="54">
        <f t="shared" si="494"/>
        <v>0</v>
      </c>
      <c r="U378" s="53">
        <f t="shared" si="495"/>
        <v>1.5964249699999999</v>
      </c>
      <c r="V378" s="55">
        <f t="shared" si="496"/>
        <v>0</v>
      </c>
      <c r="W378" s="53">
        <f t="shared" si="480"/>
        <v>0</v>
      </c>
      <c r="X378" s="56">
        <f t="shared" si="480"/>
        <v>0</v>
      </c>
      <c r="Y378" s="53">
        <f t="shared" si="497"/>
        <v>0</v>
      </c>
      <c r="Z378" s="56">
        <f t="shared" si="498"/>
        <v>0</v>
      </c>
      <c r="AA378" s="53">
        <f t="shared" si="499"/>
        <v>1.5964249699999999</v>
      </c>
      <c r="AB378" s="55">
        <f t="shared" si="500"/>
        <v>0</v>
      </c>
      <c r="AC378" s="53">
        <f t="shared" si="501"/>
        <v>0</v>
      </c>
      <c r="AD378" s="70">
        <f t="shared" si="502"/>
        <v>0</v>
      </c>
      <c r="AE378" s="58" t="str">
        <f>'[2]10квФ'!Z378</f>
        <v>Отклонение от плана обусловлено оплатой кредиторской задолженности за выполненные в 2024 году работы (поздняя сдача актов выполненных работ).</v>
      </c>
    </row>
    <row r="379" spans="1:31" ht="63" x14ac:dyDescent="0.25">
      <c r="A379" s="63" t="str">
        <f>'[2]10квФ'!A379</f>
        <v>48-0,4зам-25</v>
      </c>
      <c r="B379" s="63" t="str">
        <f>'[2]10квФ'!B379</f>
        <v>есть</v>
      </c>
      <c r="C379" s="63" t="str">
        <f>'[2]10квФ'!C379</f>
        <v>план</v>
      </c>
      <c r="D379" s="64" t="str">
        <f>'[2]10квФ'!D379</f>
        <v>да</v>
      </c>
      <c r="E379" s="65" t="str">
        <f>'[2]10квФ'!E379</f>
        <v>нет</v>
      </c>
      <c r="F379" s="50"/>
      <c r="G379" s="59" t="str">
        <f>'[2]10квФ'!G379</f>
        <v>1.2.3.1</v>
      </c>
      <c r="H379" s="66" t="str">
        <f>'[2]10квФ'!H379</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I379" s="60" t="str">
        <f>'[2]10квФ'!I379</f>
        <v>N_48-0,4зам-25</v>
      </c>
      <c r="J379" s="52">
        <f>IF(B379="есть",'[2]10квФ'!M379,"нд")</f>
        <v>24.823403380000002</v>
      </c>
      <c r="K379" s="52">
        <f>IF($B379="есть",[2]ист!K379,"нд")</f>
        <v>0</v>
      </c>
      <c r="L379" s="52">
        <f>IF($B379="есть",[2]ист!L379,"нд")</f>
        <v>0</v>
      </c>
      <c r="M379" s="52">
        <f>IF($B379="есть",[2]ист!M379,"нд")</f>
        <v>24.823403379999998</v>
      </c>
      <c r="N379" s="52">
        <f>IF($B379="есть",[2]ист!O379+[2]ист!P379+[2]ист!Q379,"нд")</f>
        <v>0</v>
      </c>
      <c r="O379" s="53">
        <f>ROUND('[2]10квФ'!N379,8)</f>
        <v>0</v>
      </c>
      <c r="P379" s="53">
        <f>[2]ист!W379</f>
        <v>0</v>
      </c>
      <c r="Q379" s="53">
        <f>[2]ист!X379</f>
        <v>0</v>
      </c>
      <c r="R379" s="53">
        <f>ROUND(([2]ист!Y379+[2]ист!Z379),8)</f>
        <v>0</v>
      </c>
      <c r="S379" s="53">
        <f t="shared" si="493"/>
        <v>0</v>
      </c>
      <c r="T379" s="54">
        <f t="shared" si="494"/>
        <v>0</v>
      </c>
      <c r="U379" s="53">
        <f t="shared" si="495"/>
        <v>-24.823403380000002</v>
      </c>
      <c r="V379" s="55">
        <f t="shared" si="496"/>
        <v>-1</v>
      </c>
      <c r="W379" s="53">
        <f t="shared" si="480"/>
        <v>0</v>
      </c>
      <c r="X379" s="56">
        <f t="shared" si="480"/>
        <v>0</v>
      </c>
      <c r="Y379" s="53">
        <f t="shared" si="497"/>
        <v>0</v>
      </c>
      <c r="Z379" s="56">
        <f t="shared" si="498"/>
        <v>0</v>
      </c>
      <c r="AA379" s="53">
        <f t="shared" si="499"/>
        <v>-24.823403379999998</v>
      </c>
      <c r="AB379" s="55">
        <f t="shared" si="500"/>
        <v>-1</v>
      </c>
      <c r="AC379" s="53">
        <f t="shared" si="501"/>
        <v>0</v>
      </c>
      <c r="AD379" s="70">
        <f t="shared" si="502"/>
        <v>0</v>
      </c>
      <c r="AE379" s="58" t="str">
        <f>'[2]10квФ'!Z379</f>
        <v>Отклонений нет.</v>
      </c>
    </row>
    <row r="380" spans="1:31" x14ac:dyDescent="0.25">
      <c r="A380" s="63">
        <f>'[2]10квФ'!A380</f>
        <v>0</v>
      </c>
      <c r="B380" s="63">
        <f>'[2]10квФ'!B380</f>
        <v>0</v>
      </c>
      <c r="C380" s="63" t="str">
        <f>'[2]10квФ'!C380</f>
        <v>план</v>
      </c>
      <c r="D380" s="64" t="str">
        <f>'[2]10квФ'!D380</f>
        <v>-</v>
      </c>
      <c r="E380" s="65">
        <f>'[2]10квФ'!E380</f>
        <v>0</v>
      </c>
      <c r="F380" s="50"/>
      <c r="G380" s="59" t="str">
        <f>'[2]10квФ'!G380</f>
        <v>-</v>
      </c>
      <c r="H380" s="66" t="str">
        <f>'[2]10квФ'!H380</f>
        <v>-</v>
      </c>
      <c r="I380" s="60" t="str">
        <f>'[2]10квФ'!I380</f>
        <v>-</v>
      </c>
      <c r="J380" s="52"/>
      <c r="K380" s="52"/>
      <c r="L380" s="52"/>
      <c r="M380" s="52"/>
      <c r="N380" s="52"/>
      <c r="O380" s="53"/>
      <c r="P380" s="53"/>
      <c r="Q380" s="53"/>
      <c r="R380" s="53"/>
      <c r="S380" s="53"/>
      <c r="T380" s="54"/>
      <c r="U380" s="53"/>
      <c r="V380" s="55"/>
      <c r="W380" s="53"/>
      <c r="X380" s="56"/>
      <c r="Y380" s="53"/>
      <c r="Z380" s="56"/>
      <c r="AA380" s="53"/>
      <c r="AB380" s="55"/>
      <c r="AC380" s="53"/>
      <c r="AD380" s="55"/>
      <c r="AE380" s="58"/>
    </row>
    <row r="381" spans="1:31" ht="94.5" x14ac:dyDescent="0.25">
      <c r="A381" s="63" t="str">
        <f>'[2]10квФ'!A381</f>
        <v>48-0,4уст-25</v>
      </c>
      <c r="B381" s="63" t="str">
        <f>'[2]10квФ'!B381</f>
        <v>есть</v>
      </c>
      <c r="C381" s="63" t="str">
        <f>'[2]10квФ'!C381</f>
        <v>план</v>
      </c>
      <c r="D381" s="64" t="str">
        <f>'[2]10квФ'!D381</f>
        <v>да</v>
      </c>
      <c r="E381" s="65" t="str">
        <f>'[2]10квФ'!E381</f>
        <v>нет</v>
      </c>
      <c r="F381" s="50"/>
      <c r="G381" s="59" t="str">
        <f>'[2]10квФ'!G381</f>
        <v>1.2.3.1</v>
      </c>
      <c r="H381" s="66" t="str">
        <f>'[2]10квФ'!H381</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I381" s="60" t="str">
        <f>'[2]10квФ'!I381</f>
        <v>N_48-0,4уст-25</v>
      </c>
      <c r="J381" s="52">
        <f>IF(B381="есть",'[2]10квФ'!M381,"нд")</f>
        <v>92.817371300000005</v>
      </c>
      <c r="K381" s="52">
        <f>IF($B381="есть",[2]ист!K381,"нд")</f>
        <v>0</v>
      </c>
      <c r="L381" s="52">
        <f>IF($B381="есть",[2]ист!L381,"нд")</f>
        <v>0</v>
      </c>
      <c r="M381" s="52">
        <f>IF($B381="есть",[2]ист!M381,"нд")</f>
        <v>92.817371300000005</v>
      </c>
      <c r="N381" s="52">
        <f>IF($B381="есть",[2]ист!O381+[2]ист!P381+[2]ист!Q381,"нд")</f>
        <v>0</v>
      </c>
      <c r="O381" s="53">
        <f>ROUND('[2]10квФ'!N381,8)</f>
        <v>0</v>
      </c>
      <c r="P381" s="53">
        <f>[2]ист!W381</f>
        <v>0</v>
      </c>
      <c r="Q381" s="53">
        <f>[2]ист!X381</f>
        <v>0</v>
      </c>
      <c r="R381" s="53">
        <f>ROUND(([2]ист!Y381+[2]ист!Z381),8)</f>
        <v>0</v>
      </c>
      <c r="S381" s="53">
        <f t="shared" ref="S381:S382" si="503">O381-R381</f>
        <v>0</v>
      </c>
      <c r="T381" s="53"/>
      <c r="U381" s="53">
        <f t="shared" ref="U381:U382" si="504">IF($J381="нд","нд",O381-J381)</f>
        <v>-92.817371300000005</v>
      </c>
      <c r="V381" s="55">
        <f t="shared" ref="V381:V382" si="505">IF($J381=0,0,U381/J381)</f>
        <v>-1</v>
      </c>
      <c r="W381" s="53">
        <f t="shared" ref="W381:X382" si="506">IF($J381="нд","нд",0)</f>
        <v>0</v>
      </c>
      <c r="X381" s="56">
        <f t="shared" si="506"/>
        <v>0</v>
      </c>
      <c r="Y381" s="53">
        <f t="shared" ref="Y381:Y382" si="507">Q381-L381</f>
        <v>0</v>
      </c>
      <c r="Z381" s="56">
        <f t="shared" ref="Z381:Z382" si="508">IF(Y381=0,0,Y381/L381)</f>
        <v>0</v>
      </c>
      <c r="AA381" s="53">
        <f t="shared" ref="AA381:AA382" si="509">IF($J381="нд","нд",R381-M381)</f>
        <v>-92.817371300000005</v>
      </c>
      <c r="AB381" s="55">
        <f t="shared" ref="AB381:AB382" si="510">IF(M381=0,0,AA381/M381)</f>
        <v>-1</v>
      </c>
      <c r="AC381" s="53">
        <f t="shared" ref="AC381:AC382" si="511">IF($J381="нд","нд",S381-N381)</f>
        <v>0</v>
      </c>
      <c r="AD381" s="70">
        <f t="shared" ref="AD381:AD382" si="512">IF(N381=0,0,AC381/N381)</f>
        <v>0</v>
      </c>
      <c r="AE381" s="58" t="str">
        <f>'[2]10квФ'!Z381</f>
        <v>Отклонений нет.</v>
      </c>
    </row>
    <row r="382" spans="1:31" ht="63" x14ac:dyDescent="0.25">
      <c r="A382" s="63" t="str">
        <f>'[2]10квФ'!A382</f>
        <v>48-0,4разв-25</v>
      </c>
      <c r="B382" s="63" t="str">
        <f>'[2]10квФ'!B382</f>
        <v>есть</v>
      </c>
      <c r="C382" s="63" t="str">
        <f>'[2]10квФ'!C382</f>
        <v>план</v>
      </c>
      <c r="D382" s="64" t="str">
        <f>'[2]10квФ'!D382</f>
        <v>да</v>
      </c>
      <c r="E382" s="65" t="str">
        <f>'[2]10квФ'!E382</f>
        <v>нет</v>
      </c>
      <c r="F382" s="50"/>
      <c r="G382" s="59" t="str">
        <f>'[2]10квФ'!G382</f>
        <v>1.2.3.1</v>
      </c>
      <c r="H382" s="66" t="str">
        <f>'[2]10квФ'!H382</f>
        <v>Создание узлов учета электроэнергии на ТП 6(15)/0,4кВ АО «Россети Янтарь» с интеграцией в систему сбора и передачи данных (64 приборов учета электроэнергии)</v>
      </c>
      <c r="I382" s="60" t="str">
        <f>'[2]10квФ'!I382</f>
        <v>N_48-0,4разв-25</v>
      </c>
      <c r="J382" s="52">
        <f>IF(B382="есть",'[2]10квФ'!M382,"нд")</f>
        <v>3.60513912</v>
      </c>
      <c r="K382" s="52">
        <f>IF($B382="есть",[2]ист!K382,"нд")</f>
        <v>0</v>
      </c>
      <c r="L382" s="52">
        <f>IF($B382="есть",[2]ист!L382,"нд")</f>
        <v>0</v>
      </c>
      <c r="M382" s="52">
        <f>IF($B382="есть",[2]ист!M382,"нд")</f>
        <v>3.60513912</v>
      </c>
      <c r="N382" s="52">
        <f>IF($B382="есть",[2]ист!O382+[2]ист!P382+[2]ист!Q382,"нд")</f>
        <v>0</v>
      </c>
      <c r="O382" s="53">
        <f>ROUND('[2]10квФ'!N382,8)</f>
        <v>0</v>
      </c>
      <c r="P382" s="53">
        <f>[2]ист!W382</f>
        <v>0</v>
      </c>
      <c r="Q382" s="53">
        <f>[2]ист!X382</f>
        <v>0</v>
      </c>
      <c r="R382" s="53">
        <f>ROUND(([2]ист!Y382+[2]ист!Z382),8)</f>
        <v>0</v>
      </c>
      <c r="S382" s="53">
        <f t="shared" si="503"/>
        <v>0</v>
      </c>
      <c r="T382" s="53"/>
      <c r="U382" s="53">
        <f t="shared" si="504"/>
        <v>-3.60513912</v>
      </c>
      <c r="V382" s="55">
        <f t="shared" si="505"/>
        <v>-1</v>
      </c>
      <c r="W382" s="53">
        <f t="shared" si="506"/>
        <v>0</v>
      </c>
      <c r="X382" s="56">
        <f t="shared" si="506"/>
        <v>0</v>
      </c>
      <c r="Y382" s="53">
        <f t="shared" si="507"/>
        <v>0</v>
      </c>
      <c r="Z382" s="56">
        <f t="shared" si="508"/>
        <v>0</v>
      </c>
      <c r="AA382" s="53">
        <f t="shared" si="509"/>
        <v>-3.60513912</v>
      </c>
      <c r="AB382" s="55">
        <f t="shared" si="510"/>
        <v>-1</v>
      </c>
      <c r="AC382" s="53">
        <f t="shared" si="511"/>
        <v>0</v>
      </c>
      <c r="AD382" s="70">
        <f t="shared" si="512"/>
        <v>0</v>
      </c>
      <c r="AE382" s="58" t="str">
        <f>'[2]10квФ'!Z382</f>
        <v>Отклонений нет.</v>
      </c>
    </row>
    <row r="383" spans="1:31" x14ac:dyDescent="0.25">
      <c r="A383" s="63">
        <f>'[2]10квФ'!A383</f>
        <v>0</v>
      </c>
      <c r="B383" s="63">
        <f>'[2]10квФ'!B383</f>
        <v>0</v>
      </c>
      <c r="C383" s="63">
        <f>'[2]10квФ'!C383</f>
        <v>0</v>
      </c>
      <c r="D383" s="64" t="str">
        <f>'[2]10квФ'!D383</f>
        <v>-</v>
      </c>
      <c r="E383" s="65">
        <f>'[2]10квФ'!E383</f>
        <v>0</v>
      </c>
      <c r="F383" s="50"/>
      <c r="G383" s="59" t="str">
        <f>'[2]10квФ'!G383</f>
        <v>-</v>
      </c>
      <c r="H383" s="66" t="str">
        <f>'[2]10квФ'!H383</f>
        <v>-</v>
      </c>
      <c r="I383" s="60" t="str">
        <f>'[2]10квФ'!I383</f>
        <v>-</v>
      </c>
      <c r="J383" s="52"/>
      <c r="K383" s="52"/>
      <c r="L383" s="52"/>
      <c r="M383" s="52"/>
      <c r="N383" s="52"/>
      <c r="O383" s="53"/>
      <c r="P383" s="53"/>
      <c r="Q383" s="53"/>
      <c r="R383" s="53"/>
      <c r="S383" s="53"/>
      <c r="T383" s="53"/>
      <c r="U383" s="53"/>
      <c r="V383" s="55"/>
      <c r="W383" s="53"/>
      <c r="X383" s="56"/>
      <c r="Y383" s="53"/>
      <c r="Z383" s="56"/>
      <c r="AA383" s="53"/>
      <c r="AB383" s="55"/>
      <c r="AC383" s="53"/>
      <c r="AD383" s="55"/>
      <c r="AE383" s="58"/>
    </row>
    <row r="384" spans="1:31" ht="31.5" x14ac:dyDescent="0.25">
      <c r="A384" s="35">
        <f>'[2]10квФ'!A384</f>
        <v>0</v>
      </c>
      <c r="B384" s="6">
        <f>'[2]10квФ'!B384</f>
        <v>0</v>
      </c>
      <c r="C384" s="6">
        <f>'[2]10квФ'!C384</f>
        <v>0</v>
      </c>
      <c r="D384" s="6">
        <f>'[2]10квФ'!D384</f>
        <v>0</v>
      </c>
      <c r="E384" s="50">
        <f>'[2]10квФ'!E384</f>
        <v>0</v>
      </c>
      <c r="F384" s="50"/>
      <c r="G384" s="48" t="str">
        <f>'[2]10квФ'!G384</f>
        <v>1.2.3.2</v>
      </c>
      <c r="H384" s="48" t="str">
        <f>'[2]10квФ'!H384</f>
        <v>«Установка приборов учета, класс напряжения 6 (10) кВ, всего, в том числе:»</v>
      </c>
      <c r="I384" s="61" t="str">
        <f>'[2]10квФ'!I384</f>
        <v>Г</v>
      </c>
      <c r="J384" s="74">
        <f>SUM(J385:J389)</f>
        <v>18.423860380000001</v>
      </c>
      <c r="K384" s="74">
        <f t="shared" ref="K384:S384" si="513">SUM(K385:K389)</f>
        <v>0</v>
      </c>
      <c r="L384" s="74">
        <f t="shared" si="513"/>
        <v>0</v>
      </c>
      <c r="M384" s="74">
        <f t="shared" si="513"/>
        <v>18.423860380000001</v>
      </c>
      <c r="N384" s="74">
        <f t="shared" si="513"/>
        <v>0</v>
      </c>
      <c r="O384" s="74">
        <f t="shared" si="513"/>
        <v>7.2922444900000007</v>
      </c>
      <c r="P384" s="74">
        <f t="shared" si="513"/>
        <v>0</v>
      </c>
      <c r="Q384" s="74">
        <f t="shared" si="513"/>
        <v>0</v>
      </c>
      <c r="R384" s="74">
        <f t="shared" si="513"/>
        <v>7.2922444900000007</v>
      </c>
      <c r="S384" s="74">
        <f t="shared" si="513"/>
        <v>0</v>
      </c>
      <c r="T384" s="39"/>
      <c r="U384" s="74">
        <f>SUM(U385:U389)</f>
        <v>-11.131615889999999</v>
      </c>
      <c r="V384" s="40"/>
      <c r="W384" s="74">
        <f>SUM(W385:W389)</f>
        <v>0</v>
      </c>
      <c r="X384" s="40"/>
      <c r="Y384" s="74">
        <f>SUM(Y385:Y389)</f>
        <v>0</v>
      </c>
      <c r="Z384" s="40"/>
      <c r="AA384" s="74">
        <f>SUM(AA385:AA389)</f>
        <v>-11.131615889999999</v>
      </c>
      <c r="AB384" s="40"/>
      <c r="AC384" s="74">
        <f>SUM(AC385:AC389)</f>
        <v>0</v>
      </c>
      <c r="AD384" s="40"/>
      <c r="AE384" s="39"/>
    </row>
    <row r="385" spans="1:31" ht="94.5" x14ac:dyDescent="0.25">
      <c r="A385" s="63" t="str">
        <f>'[2]10квФ'!A385</f>
        <v>48-15уст-22</v>
      </c>
      <c r="B385" s="63" t="str">
        <f>'[2]10квФ'!B385</f>
        <v>есть</v>
      </c>
      <c r="C385" s="63" t="str">
        <f>'[2]10квФ'!C385</f>
        <v>план</v>
      </c>
      <c r="D385" s="64" t="str">
        <f>'[2]10квФ'!D385</f>
        <v>да</v>
      </c>
      <c r="E385" s="65" t="str">
        <f>'[2]10квФ'!E385</f>
        <v>нет</v>
      </c>
      <c r="F385" s="50"/>
      <c r="G385" s="59" t="str">
        <f>'[2]10квФ'!G385</f>
        <v>1.2.3.2</v>
      </c>
      <c r="H385" s="66" t="str">
        <f>'[2]10квФ'!H385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I385" s="60" t="str">
        <f>'[2]10квФ'!I385</f>
        <v>M_48-15уст-22</v>
      </c>
      <c r="J385" s="52">
        <f>IF(B385="есть",'[2]10квФ'!M385,"нд")</f>
        <v>0</v>
      </c>
      <c r="K385" s="52">
        <f>IF($B385="есть",[2]ист!K385,"нд")</f>
        <v>0</v>
      </c>
      <c r="L385" s="52">
        <f>IF($B385="есть",[2]ист!L385,"нд")</f>
        <v>0</v>
      </c>
      <c r="M385" s="52">
        <f>IF($B385="есть",[2]ист!M385,"нд")</f>
        <v>0</v>
      </c>
      <c r="N385" s="52">
        <f>IF($B385="есть",[2]ист!O385+[2]ист!P385+[2]ист!Q385,"нд")</f>
        <v>0</v>
      </c>
      <c r="O385" s="53">
        <f>ROUND('[2]10квФ'!N385,8)</f>
        <v>-0.92414052999999996</v>
      </c>
      <c r="P385" s="53">
        <f>[2]ист!W385</f>
        <v>0</v>
      </c>
      <c r="Q385" s="53">
        <f>[2]ист!X385</f>
        <v>0</v>
      </c>
      <c r="R385" s="53">
        <f>ROUND(([2]ист!Y385+[2]ист!Z385),8)</f>
        <v>-0.92414052999999996</v>
      </c>
      <c r="S385" s="53">
        <f t="shared" ref="S385:S388" si="514">O385-R385</f>
        <v>0</v>
      </c>
      <c r="T385" s="53"/>
      <c r="U385" s="53">
        <f>IF($J385="нд","нд",O385-J385)</f>
        <v>-0.92414052999999996</v>
      </c>
      <c r="V385" s="55">
        <f>IF($J385=0,0,U385/J385)</f>
        <v>0</v>
      </c>
      <c r="W385" s="53">
        <f>IF($J385="нд","нд",0)</f>
        <v>0</v>
      </c>
      <c r="X385" s="56">
        <f>IF($J385="нд","нд",0)</f>
        <v>0</v>
      </c>
      <c r="Y385" s="53">
        <f>Q385-L385</f>
        <v>0</v>
      </c>
      <c r="Z385" s="56">
        <f>IF(Y385=0,0,Y385/L385)</f>
        <v>0</v>
      </c>
      <c r="AA385" s="53">
        <f t="shared" ref="AA385:AA388" si="515">IF($J385="нд","нд",R385-M385)</f>
        <v>-0.92414052999999996</v>
      </c>
      <c r="AB385" s="55">
        <f t="shared" ref="AB385:AB388" si="516">IF(M385=0,0,AA385/M385)</f>
        <v>0</v>
      </c>
      <c r="AC385" s="53">
        <f t="shared" ref="AC385:AC388" si="517">IF($J385="нд","нд",S385-N385)</f>
        <v>0</v>
      </c>
      <c r="AD385" s="70">
        <f t="shared" ref="AD385:AD388" si="518">IF(N385=0,0,AC385/N385)</f>
        <v>0</v>
      </c>
      <c r="AE385" s="58" t="str">
        <f>'[2]10квФ'!Z385</f>
        <v>Возврат дефектного оборудования ПКУ на склад для ремонта и наладки подрядчиком.</v>
      </c>
    </row>
    <row r="386" spans="1:31" ht="78.75" x14ac:dyDescent="0.25">
      <c r="A386" s="63" t="str">
        <f>'[2]10квФ'!A386</f>
        <v>48-15уст-25</v>
      </c>
      <c r="B386" s="63" t="str">
        <f>'[2]10квФ'!B386</f>
        <v>есть</v>
      </c>
      <c r="C386" s="63" t="str">
        <f>'[2]10квФ'!C386</f>
        <v>план</v>
      </c>
      <c r="D386" s="64" t="str">
        <f>'[2]10квФ'!D386</f>
        <v>да</v>
      </c>
      <c r="E386" s="65" t="str">
        <f>'[2]10квФ'!E386</f>
        <v>нет</v>
      </c>
      <c r="F386" s="50"/>
      <c r="G386" s="59" t="str">
        <f>'[2]10квФ'!G386</f>
        <v>1.2.3.2</v>
      </c>
      <c r="H386" s="66" t="str">
        <f>'[2]10квФ'!H386</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c r="I386" s="60" t="str">
        <f>'[2]10квФ'!I386</f>
        <v>N_48-15уст-25</v>
      </c>
      <c r="J386" s="52">
        <f>IF(B386="есть",'[2]10квФ'!M386,"нд")</f>
        <v>4.8561581800000004</v>
      </c>
      <c r="K386" s="52">
        <f>IF($B386="есть",[2]ист!K386,"нд")</f>
        <v>0</v>
      </c>
      <c r="L386" s="52">
        <f>IF($B386="есть",[2]ист!L386,"нд")</f>
        <v>0</v>
      </c>
      <c r="M386" s="52">
        <f>IF($B386="есть",[2]ист!M386,"нд")</f>
        <v>4.8561581800000004</v>
      </c>
      <c r="N386" s="52">
        <f>IF($B386="есть",[2]ист!O386+[2]ист!P386+[2]ист!Q386,"нд")</f>
        <v>0</v>
      </c>
      <c r="O386" s="53">
        <f>ROUND('[2]10квФ'!N386,8)</f>
        <v>0</v>
      </c>
      <c r="P386" s="53">
        <f>[2]ист!W387</f>
        <v>0</v>
      </c>
      <c r="Q386" s="53">
        <f>[2]ист!X387</f>
        <v>0</v>
      </c>
      <c r="R386" s="53">
        <f>ROUND(([2]ист!Y387+[2]ист!Z387),8)</f>
        <v>0</v>
      </c>
      <c r="S386" s="53">
        <f t="shared" si="514"/>
        <v>0</v>
      </c>
      <c r="T386" s="54">
        <f t="shared" ref="T386:T388" si="519">(O386-SUM(Q386:S386))*1000000</f>
        <v>0</v>
      </c>
      <c r="U386" s="53">
        <f t="shared" ref="U386:U388" si="520">IF($J386="нд","нд",O386-J386)</f>
        <v>-4.8561581800000004</v>
      </c>
      <c r="V386" s="55">
        <f t="shared" ref="V386:V388" si="521">IF($J386=0,0,U386/J386)</f>
        <v>-1</v>
      </c>
      <c r="W386" s="53">
        <f t="shared" ref="W386:X388" si="522">IF($J386="нд","нд",0)</f>
        <v>0</v>
      </c>
      <c r="X386" s="56">
        <f t="shared" si="522"/>
        <v>0</v>
      </c>
      <c r="Y386" s="53">
        <f t="shared" ref="Y386:Y388" si="523">Q386-L386</f>
        <v>0</v>
      </c>
      <c r="Z386" s="56">
        <f t="shared" ref="Z386:Z388" si="524">IF(Y386=0,0,Y386/L386)</f>
        <v>0</v>
      </c>
      <c r="AA386" s="53">
        <f t="shared" si="515"/>
        <v>-4.8561581800000004</v>
      </c>
      <c r="AB386" s="55">
        <f t="shared" si="516"/>
        <v>-1</v>
      </c>
      <c r="AC386" s="53">
        <f t="shared" si="517"/>
        <v>0</v>
      </c>
      <c r="AD386" s="70">
        <f t="shared" si="518"/>
        <v>0</v>
      </c>
      <c r="AE386" s="58" t="str">
        <f>'[2]10квФ'!Z386</f>
        <v>Отклонений нет.</v>
      </c>
    </row>
    <row r="387" spans="1:31" ht="78.75" x14ac:dyDescent="0.25">
      <c r="A387" s="63" t="str">
        <f>'[2]10квФ'!A387</f>
        <v>48-15устПКУ-25</v>
      </c>
      <c r="B387" s="63" t="str">
        <f>'[2]10квФ'!B387</f>
        <v>есть</v>
      </c>
      <c r="C387" s="63" t="str">
        <f>'[2]10квФ'!C387</f>
        <v>план</v>
      </c>
      <c r="D387" s="64" t="str">
        <f>'[2]10квФ'!D387</f>
        <v>да</v>
      </c>
      <c r="E387" s="65" t="str">
        <f>'[2]10квФ'!E387</f>
        <v>нет</v>
      </c>
      <c r="F387" s="50"/>
      <c r="G387" s="59" t="str">
        <f>'[2]10квФ'!G387</f>
        <v>1.2.3.2</v>
      </c>
      <c r="H387" s="66" t="str">
        <f>'[2]10квФ'!H387</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I387" s="60" t="str">
        <f>'[2]10квФ'!I387</f>
        <v>N_48-15устПКУ-25</v>
      </c>
      <c r="J387" s="52">
        <f>IF(B387="есть",'[2]10квФ'!M387,"нд")</f>
        <v>13.567702199999999</v>
      </c>
      <c r="K387" s="52">
        <f>IF($B387="есть",[2]ист!K387,"нд")</f>
        <v>0</v>
      </c>
      <c r="L387" s="52">
        <f>IF($B387="есть",[2]ист!L387,"нд")</f>
        <v>0</v>
      </c>
      <c r="M387" s="52">
        <f>IF($B387="есть",[2]ист!M387,"нд")</f>
        <v>13.567702199999999</v>
      </c>
      <c r="N387" s="52">
        <f>IF($B387="есть",[2]ист!O387+[2]ист!P387+[2]ист!Q387,"нд")</f>
        <v>0</v>
      </c>
      <c r="O387" s="53">
        <f>ROUND('[2]10квФ'!N387,8)</f>
        <v>0</v>
      </c>
      <c r="P387" s="53">
        <f>[2]ист!W387</f>
        <v>0</v>
      </c>
      <c r="Q387" s="53">
        <f>[2]ист!X387</f>
        <v>0</v>
      </c>
      <c r="R387" s="53">
        <f>ROUND(([2]ист!Y387+[2]ист!Z387),8)</f>
        <v>0</v>
      </c>
      <c r="S387" s="53">
        <f t="shared" si="514"/>
        <v>0</v>
      </c>
      <c r="T387" s="54"/>
      <c r="U387" s="53">
        <f>IF($J387="нд","нд",O387-J387)</f>
        <v>-13.567702199999999</v>
      </c>
      <c r="V387" s="55">
        <f>IF($J387=0,0,U387/J387)</f>
        <v>-1</v>
      </c>
      <c r="W387" s="53">
        <f>IF($J387="нд","нд",0)</f>
        <v>0</v>
      </c>
      <c r="X387" s="56">
        <f>IF($J387="нд","нд",0)</f>
        <v>0</v>
      </c>
      <c r="Y387" s="53">
        <f>Q387-L387</f>
        <v>0</v>
      </c>
      <c r="Z387" s="56">
        <f>IF(Y387=0,0,Y387/L387)</f>
        <v>0</v>
      </c>
      <c r="AA387" s="53">
        <f t="shared" si="515"/>
        <v>-13.567702199999999</v>
      </c>
      <c r="AB387" s="55">
        <f t="shared" si="516"/>
        <v>-1</v>
      </c>
      <c r="AC387" s="53">
        <f t="shared" si="517"/>
        <v>0</v>
      </c>
      <c r="AD387" s="70">
        <f t="shared" si="518"/>
        <v>0</v>
      </c>
      <c r="AE387" s="58" t="str">
        <f>'[2]10квФ'!Z387</f>
        <v>Отклонений нет.</v>
      </c>
    </row>
    <row r="388" spans="1:31" ht="78.75" x14ac:dyDescent="0.25">
      <c r="A388" s="63" t="str">
        <f>'[2]10квФ'!A388</f>
        <v>48-15устПКУ-24</v>
      </c>
      <c r="B388" s="63" t="str">
        <f>'[2]10квФ'!B388</f>
        <v>есть</v>
      </c>
      <c r="C388" s="63" t="str">
        <f>'[2]10квФ'!C388</f>
        <v>план</v>
      </c>
      <c r="D388" s="64" t="str">
        <f>'[2]10квФ'!D388</f>
        <v>да</v>
      </c>
      <c r="E388" s="65" t="str">
        <f>'[2]10квФ'!E388</f>
        <v>нет</v>
      </c>
      <c r="F388" s="50"/>
      <c r="G388" s="59" t="str">
        <f>'[2]10квФ'!G388</f>
        <v>1.2.3.2</v>
      </c>
      <c r="H388" s="66" t="str">
        <f>'[2]10квФ'!H388</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I388" s="60" t="str">
        <f>'[2]10квФ'!I388</f>
        <v>N_48-15устПКУ-24</v>
      </c>
      <c r="J388" s="52">
        <f>IF(B388="есть",'[2]10квФ'!M388,"нд")</f>
        <v>0</v>
      </c>
      <c r="K388" s="52">
        <f>IF($B388="есть",[2]ист!K395,"нд")</f>
        <v>0</v>
      </c>
      <c r="L388" s="52">
        <f>IF($B388="есть",[2]ист!L395,"нд")</f>
        <v>0</v>
      </c>
      <c r="M388" s="52">
        <f>IF($B388="есть",[2]ист!M395,"нд")</f>
        <v>0</v>
      </c>
      <c r="N388" s="52">
        <f>IF($B388="есть",[2]ист!O395+[2]ист!P395+[2]ист!Q395,"нд")</f>
        <v>0</v>
      </c>
      <c r="O388" s="53">
        <f>ROUND('[2]10квФ'!N388,8)</f>
        <v>8.2163850200000006</v>
      </c>
      <c r="P388" s="53">
        <f>[2]ист!W395</f>
        <v>0</v>
      </c>
      <c r="Q388" s="53">
        <f>[2]ист!X395</f>
        <v>0</v>
      </c>
      <c r="R388" s="53">
        <f>ROUND(([2]ист!Y395+[2]ист!Z395),8)</f>
        <v>8.2163850200000006</v>
      </c>
      <c r="S388" s="53">
        <f t="shared" si="514"/>
        <v>0</v>
      </c>
      <c r="T388" s="54">
        <f t="shared" si="519"/>
        <v>0</v>
      </c>
      <c r="U388" s="53">
        <f t="shared" si="520"/>
        <v>8.2163850200000006</v>
      </c>
      <c r="V388" s="55">
        <f t="shared" si="521"/>
        <v>0</v>
      </c>
      <c r="W388" s="53">
        <f t="shared" si="522"/>
        <v>0</v>
      </c>
      <c r="X388" s="56">
        <f t="shared" si="522"/>
        <v>0</v>
      </c>
      <c r="Y388" s="53">
        <f t="shared" si="523"/>
        <v>0</v>
      </c>
      <c r="Z388" s="56">
        <f t="shared" si="524"/>
        <v>0</v>
      </c>
      <c r="AA388" s="53">
        <f t="shared" si="515"/>
        <v>8.2163850200000006</v>
      </c>
      <c r="AB388" s="55">
        <f t="shared" si="516"/>
        <v>0</v>
      </c>
      <c r="AC388" s="53">
        <f t="shared" si="517"/>
        <v>0</v>
      </c>
      <c r="AD388" s="70">
        <f t="shared" si="518"/>
        <v>0</v>
      </c>
      <c r="AE388" s="58" t="str">
        <f>'[2]10квФ'!Z388</f>
        <v>Отклонение от плана обусловлено оплатой кредиторской задолженности за выполненные в 2024 году работы (поздняя сдача актов выполненных работ).</v>
      </c>
    </row>
    <row r="389" spans="1:31" x14ac:dyDescent="0.25">
      <c r="A389" s="63">
        <f>'[2]10квФ'!A389</f>
        <v>0</v>
      </c>
      <c r="B389" s="63">
        <f>'[2]10квФ'!B389</f>
        <v>0</v>
      </c>
      <c r="C389" s="63">
        <f>'[2]10квФ'!C389</f>
        <v>0</v>
      </c>
      <c r="D389" s="64">
        <f>'[2]10квФ'!D389</f>
        <v>0</v>
      </c>
      <c r="E389" s="65">
        <f>'[2]10квФ'!E389</f>
        <v>0</v>
      </c>
      <c r="F389" s="50"/>
      <c r="G389" s="59" t="str">
        <f>'[2]10квФ'!G389</f>
        <v>-</v>
      </c>
      <c r="H389" s="66" t="str">
        <f>'[2]10квФ'!H389</f>
        <v>-</v>
      </c>
      <c r="I389" s="60" t="str">
        <f>'[2]10квФ'!I389</f>
        <v>-</v>
      </c>
      <c r="J389" s="52"/>
      <c r="K389" s="52"/>
      <c r="L389" s="52"/>
      <c r="M389" s="52"/>
      <c r="N389" s="52"/>
      <c r="O389" s="53"/>
      <c r="P389" s="53"/>
      <c r="Q389" s="53"/>
      <c r="R389" s="53"/>
      <c r="S389" s="53"/>
      <c r="T389" s="54"/>
      <c r="U389" s="53"/>
      <c r="V389" s="55"/>
      <c r="W389" s="53"/>
      <c r="X389" s="56"/>
      <c r="Y389" s="53"/>
      <c r="Z389" s="56"/>
      <c r="AA389" s="53"/>
      <c r="AB389" s="55"/>
      <c r="AC389" s="53"/>
      <c r="AD389" s="55"/>
      <c r="AE389" s="58"/>
    </row>
    <row r="390" spans="1:31" ht="31.5" x14ac:dyDescent="0.25">
      <c r="A390" s="63">
        <f>'[2]10квФ'!A390</f>
        <v>0</v>
      </c>
      <c r="B390" s="63">
        <f>'[2]10квФ'!B390</f>
        <v>0</v>
      </c>
      <c r="C390" s="63">
        <f>'[2]10квФ'!C390</f>
        <v>0</v>
      </c>
      <c r="D390" s="64">
        <f>'[2]10квФ'!D390</f>
        <v>0</v>
      </c>
      <c r="E390" s="65">
        <f>'[2]10квФ'!E390</f>
        <v>0</v>
      </c>
      <c r="F390" s="50"/>
      <c r="G390" s="59" t="str">
        <f>'[2]10квФ'!G390</f>
        <v>1.2.3.3</v>
      </c>
      <c r="H390" s="66" t="str">
        <f>'[2]10квФ'!H390</f>
        <v>«Установка приборов учета, класс напряжения 35 кВ, всего, в том числе:»</v>
      </c>
      <c r="I390" s="60" t="str">
        <f>'[2]10квФ'!I390</f>
        <v>Г</v>
      </c>
      <c r="J390" s="52">
        <v>0</v>
      </c>
      <c r="K390" s="52"/>
      <c r="L390" s="52"/>
      <c r="M390" s="52"/>
      <c r="N390" s="52"/>
      <c r="O390" s="53"/>
      <c r="P390" s="53"/>
      <c r="Q390" s="53"/>
      <c r="R390" s="53"/>
      <c r="S390" s="53"/>
      <c r="T390" s="54"/>
      <c r="U390" s="53"/>
      <c r="V390" s="55"/>
      <c r="W390" s="53"/>
      <c r="X390" s="56"/>
      <c r="Y390" s="53"/>
      <c r="Z390" s="56"/>
      <c r="AA390" s="53"/>
      <c r="AB390" s="55"/>
      <c r="AC390" s="53"/>
      <c r="AD390" s="55"/>
      <c r="AE390" s="58"/>
    </row>
    <row r="391" spans="1:31" ht="31.5" x14ac:dyDescent="0.25">
      <c r="A391" s="63">
        <f>'[2]10квФ'!A391</f>
        <v>0</v>
      </c>
      <c r="B391" s="63">
        <f>'[2]10квФ'!B391</f>
        <v>0</v>
      </c>
      <c r="C391" s="63">
        <f>'[2]10квФ'!C391</f>
        <v>0</v>
      </c>
      <c r="D391" s="64">
        <f>'[2]10квФ'!D391</f>
        <v>0</v>
      </c>
      <c r="E391" s="65">
        <f>'[2]10квФ'!E391</f>
        <v>0</v>
      </c>
      <c r="F391" s="50"/>
      <c r="G391" s="59" t="str">
        <f>'[2]10квФ'!G391</f>
        <v>1.2.3.4</v>
      </c>
      <c r="H391" s="66" t="str">
        <f>'[2]10квФ'!H391</f>
        <v>«Установка приборов учета, класс напряжения 110 кВ и выше, всего, в том числе:»</v>
      </c>
      <c r="I391" s="60" t="str">
        <f>'[2]10квФ'!I391</f>
        <v>Г</v>
      </c>
      <c r="J391" s="52">
        <v>0</v>
      </c>
      <c r="K391" s="52"/>
      <c r="L391" s="52"/>
      <c r="M391" s="52"/>
      <c r="N391" s="52"/>
      <c r="O391" s="53"/>
      <c r="P391" s="53"/>
      <c r="Q391" s="53"/>
      <c r="R391" s="53"/>
      <c r="S391" s="53"/>
      <c r="T391" s="54"/>
      <c r="U391" s="53"/>
      <c r="V391" s="55"/>
      <c r="W391" s="53"/>
      <c r="X391" s="56"/>
      <c r="Y391" s="53"/>
      <c r="Z391" s="56"/>
      <c r="AA391" s="53"/>
      <c r="AB391" s="55"/>
      <c r="AC391" s="53"/>
      <c r="AD391" s="55"/>
      <c r="AE391" s="58"/>
    </row>
    <row r="392" spans="1:31" ht="47.25" x14ac:dyDescent="0.25">
      <c r="A392" s="63">
        <f>'[2]10квФ'!A392</f>
        <v>0</v>
      </c>
      <c r="B392" s="63">
        <f>'[2]10квФ'!B392</f>
        <v>0</v>
      </c>
      <c r="C392" s="63">
        <f>'[2]10квФ'!C392</f>
        <v>0</v>
      </c>
      <c r="D392" s="64">
        <f>'[2]10квФ'!D392</f>
        <v>0</v>
      </c>
      <c r="E392" s="65">
        <f>'[2]10квФ'!E392</f>
        <v>0</v>
      </c>
      <c r="F392" s="50"/>
      <c r="G392" s="59" t="str">
        <f>'[2]10квФ'!G392</f>
        <v>1.2.3.5</v>
      </c>
      <c r="H392" s="66" t="str">
        <f>'[2]10квФ'!H392</f>
        <v>«Включение приборов учета в систему сбора и передачи данных, класс напряжения 0,22 (0,4) кВ, всего, в том числе:»</v>
      </c>
      <c r="I392" s="60" t="str">
        <f>'[2]10квФ'!I392</f>
        <v>Г</v>
      </c>
      <c r="J392" s="52">
        <v>0</v>
      </c>
      <c r="K392" s="52"/>
      <c r="L392" s="52"/>
      <c r="M392" s="52"/>
      <c r="N392" s="52"/>
      <c r="O392" s="53"/>
      <c r="P392" s="53"/>
      <c r="Q392" s="53"/>
      <c r="R392" s="53"/>
      <c r="S392" s="53"/>
      <c r="T392" s="54"/>
      <c r="U392" s="53"/>
      <c r="V392" s="55"/>
      <c r="W392" s="53"/>
      <c r="X392" s="56"/>
      <c r="Y392" s="53"/>
      <c r="Z392" s="56"/>
      <c r="AA392" s="53"/>
      <c r="AB392" s="55"/>
      <c r="AC392" s="53"/>
      <c r="AD392" s="55"/>
      <c r="AE392" s="58"/>
    </row>
    <row r="393" spans="1:31" ht="47.25" x14ac:dyDescent="0.25">
      <c r="A393" s="63">
        <f>'[2]10квФ'!A393</f>
        <v>0</v>
      </c>
      <c r="B393" s="63">
        <f>'[2]10квФ'!B393</f>
        <v>0</v>
      </c>
      <c r="C393" s="63">
        <f>'[2]10квФ'!C393</f>
        <v>0</v>
      </c>
      <c r="D393" s="64">
        <f>'[2]10квФ'!D393</f>
        <v>0</v>
      </c>
      <c r="E393" s="65">
        <f>'[2]10квФ'!E393</f>
        <v>0</v>
      </c>
      <c r="F393" s="50"/>
      <c r="G393" s="59" t="str">
        <f>'[2]10квФ'!G393</f>
        <v>1.2.3.6</v>
      </c>
      <c r="H393" s="66" t="str">
        <f>'[2]10квФ'!H393</f>
        <v>«Включение приборов учета в систему сбора и передачи данных, класс напряжения 6 (10) кВ, всего, в том числе:»</v>
      </c>
      <c r="I393" s="60" t="str">
        <f>'[2]10квФ'!I393</f>
        <v>Г</v>
      </c>
      <c r="J393" s="52">
        <v>0</v>
      </c>
      <c r="K393" s="52"/>
      <c r="L393" s="52"/>
      <c r="M393" s="52"/>
      <c r="N393" s="52"/>
      <c r="O393" s="53"/>
      <c r="P393" s="53"/>
      <c r="Q393" s="53"/>
      <c r="R393" s="53"/>
      <c r="S393" s="53"/>
      <c r="T393" s="54"/>
      <c r="U393" s="53"/>
      <c r="V393" s="55"/>
      <c r="W393" s="53"/>
      <c r="X393" s="56"/>
      <c r="Y393" s="53"/>
      <c r="Z393" s="56"/>
      <c r="AA393" s="53"/>
      <c r="AB393" s="55"/>
      <c r="AC393" s="53"/>
      <c r="AD393" s="55"/>
      <c r="AE393" s="58"/>
    </row>
    <row r="394" spans="1:31" ht="47.25" x14ac:dyDescent="0.25">
      <c r="A394" s="63">
        <f>'[2]10квФ'!A394</f>
        <v>0</v>
      </c>
      <c r="B394" s="63">
        <f>'[2]10квФ'!B394</f>
        <v>0</v>
      </c>
      <c r="C394" s="63">
        <f>'[2]10квФ'!C394</f>
        <v>0</v>
      </c>
      <c r="D394" s="64">
        <f>'[2]10квФ'!D394</f>
        <v>0</v>
      </c>
      <c r="E394" s="65">
        <f>'[2]10квФ'!E394</f>
        <v>0</v>
      </c>
      <c r="F394" s="50"/>
      <c r="G394" s="59" t="str">
        <f>'[2]10квФ'!G394</f>
        <v>1.2.3.7</v>
      </c>
      <c r="H394" s="66" t="str">
        <f>'[2]10квФ'!H394</f>
        <v>«Включение приборов учета в систему сбора и передачи данных, класс напряжения 35 кВ, всего, в том числе:»</v>
      </c>
      <c r="I394" s="60" t="str">
        <f>'[2]10квФ'!I394</f>
        <v>Г</v>
      </c>
      <c r="J394" s="52">
        <v>0</v>
      </c>
      <c r="K394" s="52"/>
      <c r="L394" s="52"/>
      <c r="M394" s="52"/>
      <c r="N394" s="52"/>
      <c r="O394" s="53"/>
      <c r="P394" s="53"/>
      <c r="Q394" s="53"/>
      <c r="R394" s="53"/>
      <c r="S394" s="53"/>
      <c r="T394" s="54"/>
      <c r="U394" s="53"/>
      <c r="V394" s="55"/>
      <c r="W394" s="53"/>
      <c r="X394" s="56"/>
      <c r="Y394" s="53"/>
      <c r="Z394" s="56"/>
      <c r="AA394" s="53"/>
      <c r="AB394" s="55"/>
      <c r="AC394" s="53"/>
      <c r="AD394" s="55"/>
      <c r="AE394" s="58"/>
    </row>
    <row r="395" spans="1:31" ht="47.25" x14ac:dyDescent="0.25">
      <c r="A395" s="63">
        <f>'[2]10квФ'!A395</f>
        <v>0</v>
      </c>
      <c r="B395" s="63">
        <f>'[2]10квФ'!B395</f>
        <v>0</v>
      </c>
      <c r="C395" s="63">
        <f>'[2]10квФ'!C395</f>
        <v>0</v>
      </c>
      <c r="D395" s="64">
        <f>'[2]10квФ'!D395</f>
        <v>0</v>
      </c>
      <c r="E395" s="65">
        <f>'[2]10квФ'!E395</f>
        <v>0</v>
      </c>
      <c r="F395" s="50"/>
      <c r="G395" s="59" t="str">
        <f>'[2]10квФ'!G395</f>
        <v>1.2.3.8</v>
      </c>
      <c r="H395" s="66" t="str">
        <f>'[2]10квФ'!H395</f>
        <v>«Включение приборов учета в систему сбора и передачи данных, класс напряжения 110 кВ и выше, всего, в том числе:»</v>
      </c>
      <c r="I395" s="60" t="str">
        <f>'[2]10квФ'!I395</f>
        <v>Г</v>
      </c>
      <c r="J395" s="52">
        <v>0</v>
      </c>
      <c r="K395" s="52"/>
      <c r="L395" s="52"/>
      <c r="M395" s="52"/>
      <c r="N395" s="52"/>
      <c r="O395" s="53"/>
      <c r="P395" s="53"/>
      <c r="Q395" s="53"/>
      <c r="R395" s="53"/>
      <c r="S395" s="53"/>
      <c r="T395" s="54"/>
      <c r="U395" s="53"/>
      <c r="V395" s="55"/>
      <c r="W395" s="53"/>
      <c r="X395" s="56"/>
      <c r="Y395" s="53"/>
      <c r="Z395" s="56"/>
      <c r="AA395" s="53"/>
      <c r="AB395" s="55"/>
      <c r="AC395" s="53"/>
      <c r="AD395" s="55"/>
      <c r="AE395" s="58"/>
    </row>
    <row r="396" spans="1:31" ht="47.25" x14ac:dyDescent="0.25">
      <c r="E396" s="50"/>
      <c r="F396" s="50"/>
      <c r="G396" s="48" t="str">
        <f>'[2]10квФ'!G396</f>
        <v>1.2.4</v>
      </c>
      <c r="H396" s="48" t="s">
        <v>70</v>
      </c>
      <c r="I396" s="61" t="s">
        <v>37</v>
      </c>
      <c r="J396" s="39">
        <f t="shared" ref="J396:U396" si="525">SUM(J397,J400)</f>
        <v>214.52626774000001</v>
      </c>
      <c r="K396" s="39">
        <f t="shared" si="525"/>
        <v>0</v>
      </c>
      <c r="L396" s="39">
        <f t="shared" si="525"/>
        <v>0</v>
      </c>
      <c r="M396" s="39">
        <f t="shared" si="525"/>
        <v>214.52626774000001</v>
      </c>
      <c r="N396" s="39">
        <f t="shared" si="525"/>
        <v>0</v>
      </c>
      <c r="O396" s="39">
        <f t="shared" si="525"/>
        <v>33.236135159999996</v>
      </c>
      <c r="P396" s="39">
        <f t="shared" si="525"/>
        <v>0</v>
      </c>
      <c r="Q396" s="39">
        <f t="shared" si="525"/>
        <v>0</v>
      </c>
      <c r="R396" s="39">
        <f t="shared" si="525"/>
        <v>33.236135159999996</v>
      </c>
      <c r="S396" s="39">
        <f t="shared" si="525"/>
        <v>0</v>
      </c>
      <c r="T396" s="39"/>
      <c r="U396" s="39">
        <f t="shared" si="525"/>
        <v>-181.29013258000001</v>
      </c>
      <c r="V396" s="40">
        <f>IF($J396=0,0,U396/J396)</f>
        <v>-0.84507195547595459</v>
      </c>
      <c r="W396" s="39">
        <f t="shared" ref="W396:X397" si="526">IF($J396="нд","нд",0)</f>
        <v>0</v>
      </c>
      <c r="X396" s="40">
        <f t="shared" si="526"/>
        <v>0</v>
      </c>
      <c r="Y396" s="39">
        <f>IF($J396="нд","нд",0)</f>
        <v>0</v>
      </c>
      <c r="Z396" s="40">
        <f>IF(Y396="нд","нд",0)</f>
        <v>0</v>
      </c>
      <c r="AA396" s="39">
        <f>IF($J396="нд","нд",R396-M396)</f>
        <v>-181.29013258000001</v>
      </c>
      <c r="AB396" s="40">
        <f>IF(M396=0,0,AA396/M396)</f>
        <v>-0.84507195547595459</v>
      </c>
      <c r="AC396" s="39">
        <f>IF($J396="нд","нд",S396-N396)</f>
        <v>0</v>
      </c>
      <c r="AD396" s="40">
        <f>IF(N396=0,0,AC396/N396)</f>
        <v>0</v>
      </c>
      <c r="AE396" s="39" t="s">
        <v>38</v>
      </c>
    </row>
    <row r="397" spans="1:31" ht="31.5" x14ac:dyDescent="0.25">
      <c r="E397" s="50"/>
      <c r="F397" s="50"/>
      <c r="G397" s="59" t="str">
        <f>'[2]10квФ'!G397</f>
        <v>1.2.4.1</v>
      </c>
      <c r="H397" s="27" t="s">
        <v>71</v>
      </c>
      <c r="I397" s="61" t="s">
        <v>37</v>
      </c>
      <c r="J397" s="39">
        <f t="shared" ref="J397:U397" si="527">SUM(J398:J399)</f>
        <v>0</v>
      </c>
      <c r="K397" s="39">
        <f t="shared" si="527"/>
        <v>0</v>
      </c>
      <c r="L397" s="39">
        <f t="shared" si="527"/>
        <v>0</v>
      </c>
      <c r="M397" s="39">
        <f t="shared" si="527"/>
        <v>0</v>
      </c>
      <c r="N397" s="39">
        <f t="shared" si="527"/>
        <v>0</v>
      </c>
      <c r="O397" s="39">
        <f t="shared" si="527"/>
        <v>0</v>
      </c>
      <c r="P397" s="39">
        <f t="shared" si="527"/>
        <v>0</v>
      </c>
      <c r="Q397" s="39">
        <f t="shared" si="527"/>
        <v>0</v>
      </c>
      <c r="R397" s="39">
        <f t="shared" si="527"/>
        <v>0</v>
      </c>
      <c r="S397" s="39">
        <f t="shared" si="527"/>
        <v>0</v>
      </c>
      <c r="T397" s="39"/>
      <c r="U397" s="39">
        <f t="shared" si="527"/>
        <v>0</v>
      </c>
      <c r="V397" s="40">
        <f>IF($J397=0,0,U397/J397)</f>
        <v>0</v>
      </c>
      <c r="W397" s="39">
        <f t="shared" si="526"/>
        <v>0</v>
      </c>
      <c r="X397" s="40">
        <f t="shared" si="526"/>
        <v>0</v>
      </c>
      <c r="Y397" s="39">
        <f>IF($J397="нд","нд",0)</f>
        <v>0</v>
      </c>
      <c r="Z397" s="40">
        <f>IF(Y397="нд","нд",0)</f>
        <v>0</v>
      </c>
      <c r="AA397" s="39">
        <f>IF($J397="нд","нд",R397-M397)</f>
        <v>0</v>
      </c>
      <c r="AB397" s="40">
        <f>IF(M397=0,0,AA397/M397)</f>
        <v>0</v>
      </c>
      <c r="AC397" s="39">
        <f>IF($J397="нд","нд",S397-N397)</f>
        <v>0</v>
      </c>
      <c r="AD397" s="40">
        <f>IF(N397=0,0,AC397/N397)</f>
        <v>0</v>
      </c>
      <c r="AE397" s="39" t="s">
        <v>38</v>
      </c>
    </row>
    <row r="398" spans="1:31" x14ac:dyDescent="0.25">
      <c r="A398" s="63">
        <f>'[2]10квФ'!A398</f>
        <v>0</v>
      </c>
      <c r="B398" s="63">
        <f>'[2]10квФ'!B398</f>
        <v>0</v>
      </c>
      <c r="C398" s="63">
        <f>'[2]10квФ'!C398</f>
        <v>0</v>
      </c>
      <c r="D398" s="64" t="str">
        <f>'[2]10квФ'!D398</f>
        <v>-</v>
      </c>
      <c r="E398" s="65">
        <f>'[2]10квФ'!E398</f>
        <v>0</v>
      </c>
      <c r="F398" s="50"/>
      <c r="G398" s="59" t="str">
        <f>'[2]10квФ'!G398</f>
        <v>-</v>
      </c>
      <c r="H398" s="66" t="str">
        <f>'[2]10квФ'!H398</f>
        <v>-</v>
      </c>
      <c r="I398" s="60" t="str">
        <f>'[2]10квФ'!I398</f>
        <v>-</v>
      </c>
      <c r="J398" s="39"/>
      <c r="K398" s="39"/>
      <c r="L398" s="39"/>
      <c r="M398" s="39"/>
      <c r="N398" s="39"/>
      <c r="O398" s="39"/>
      <c r="P398" s="39"/>
      <c r="Q398" s="39"/>
      <c r="R398" s="39"/>
      <c r="S398" s="39"/>
      <c r="T398" s="39"/>
      <c r="U398" s="39"/>
      <c r="V398" s="39"/>
      <c r="W398" s="39"/>
      <c r="X398" s="39"/>
      <c r="Y398" s="39"/>
      <c r="Z398" s="39"/>
      <c r="AA398" s="39"/>
      <c r="AB398" s="39"/>
      <c r="AC398" s="39"/>
      <c r="AD398" s="39"/>
      <c r="AE398" s="39"/>
    </row>
    <row r="399" spans="1:31" x14ac:dyDescent="0.25">
      <c r="A399" s="63">
        <f>'[2]10квФ'!A399</f>
        <v>0</v>
      </c>
      <c r="B399" s="63">
        <f>'[2]10квФ'!B399</f>
        <v>0</v>
      </c>
      <c r="C399" s="63">
        <f>'[2]10квФ'!C399</f>
        <v>0</v>
      </c>
      <c r="D399" s="64" t="str">
        <f>'[2]10квФ'!D399</f>
        <v>-</v>
      </c>
      <c r="E399" s="65">
        <f>'[2]10квФ'!E399</f>
        <v>0</v>
      </c>
      <c r="F399" s="50"/>
      <c r="G399" s="59" t="str">
        <f>'[2]10квФ'!G399</f>
        <v>-</v>
      </c>
      <c r="H399" s="66" t="str">
        <f>'[2]10квФ'!H399</f>
        <v>-</v>
      </c>
      <c r="I399" s="60" t="str">
        <f>'[2]10квФ'!I399</f>
        <v>-</v>
      </c>
      <c r="J399" s="39"/>
      <c r="K399" s="39"/>
      <c r="L399" s="39"/>
      <c r="M399" s="39"/>
      <c r="N399" s="39"/>
      <c r="O399" s="39"/>
      <c r="P399" s="39"/>
      <c r="Q399" s="39"/>
      <c r="R399" s="39"/>
      <c r="S399" s="39"/>
      <c r="T399" s="39"/>
      <c r="U399" s="39"/>
      <c r="V399" s="39"/>
      <c r="W399" s="39"/>
      <c r="X399" s="39"/>
      <c r="Y399" s="39"/>
      <c r="Z399" s="39"/>
      <c r="AA399" s="39"/>
      <c r="AB399" s="39"/>
      <c r="AC399" s="39"/>
      <c r="AD399" s="39"/>
      <c r="AE399" s="39"/>
    </row>
    <row r="400" spans="1:31" ht="31.5" x14ac:dyDescent="0.25">
      <c r="E400" s="50"/>
      <c r="F400" s="50"/>
      <c r="G400" s="59" t="str">
        <f>'[2]10квФ'!G400</f>
        <v>1.2.4.2</v>
      </c>
      <c r="H400" s="27" t="s">
        <v>72</v>
      </c>
      <c r="I400" s="61" t="s">
        <v>37</v>
      </c>
      <c r="J400" s="39">
        <f t="shared" ref="J400:S400" si="528">SUM(J401:J431)</f>
        <v>214.52626774000001</v>
      </c>
      <c r="K400" s="39">
        <f t="shared" si="528"/>
        <v>0</v>
      </c>
      <c r="L400" s="39">
        <f t="shared" si="528"/>
        <v>0</v>
      </c>
      <c r="M400" s="39">
        <f t="shared" si="528"/>
        <v>214.52626774000001</v>
      </c>
      <c r="N400" s="39">
        <f t="shared" si="528"/>
        <v>0</v>
      </c>
      <c r="O400" s="39">
        <f t="shared" si="528"/>
        <v>33.236135159999996</v>
      </c>
      <c r="P400" s="39">
        <f t="shared" si="528"/>
        <v>0</v>
      </c>
      <c r="Q400" s="39">
        <f t="shared" si="528"/>
        <v>0</v>
      </c>
      <c r="R400" s="39">
        <f t="shared" si="528"/>
        <v>33.236135159999996</v>
      </c>
      <c r="S400" s="39">
        <f t="shared" si="528"/>
        <v>0</v>
      </c>
      <c r="T400" s="39"/>
      <c r="U400" s="62">
        <f>O400-J400</f>
        <v>-181.29013258000001</v>
      </c>
      <c r="V400" s="40">
        <f>IF($J400=0,0,U400/J400)</f>
        <v>-0.84507195547595459</v>
      </c>
      <c r="W400" s="39">
        <f>IF($J400="нд","нд",0)</f>
        <v>0</v>
      </c>
      <c r="X400" s="40">
        <f>IF($J400="нд","нд",0)</f>
        <v>0</v>
      </c>
      <c r="Y400" s="39">
        <f>IF($J400="нд","нд",0)</f>
        <v>0</v>
      </c>
      <c r="Z400" s="40">
        <f>IF(Y400="нд","нд",0)</f>
        <v>0</v>
      </c>
      <c r="AA400" s="39">
        <f>IF($J400="нд","нд",R400-M400)</f>
        <v>-181.29013258000001</v>
      </c>
      <c r="AB400" s="40">
        <f>IF(M400=0,0,AA400/M400)</f>
        <v>-0.84507195547595459</v>
      </c>
      <c r="AC400" s="39">
        <f>IF($J400="нд","нд",S400-N400)</f>
        <v>0</v>
      </c>
      <c r="AD400" s="40">
        <f>IF(N400=0,0,AC400/N400)</f>
        <v>0</v>
      </c>
      <c r="AE400" s="39" t="s">
        <v>38</v>
      </c>
    </row>
    <row r="401" spans="1:31" x14ac:dyDescent="0.25">
      <c r="A401" s="63">
        <f>'[2]10квФ'!A401</f>
        <v>0</v>
      </c>
      <c r="B401" s="63">
        <f>'[2]10квФ'!B401</f>
        <v>0</v>
      </c>
      <c r="C401" s="63">
        <f>'[2]10квФ'!C401</f>
        <v>0</v>
      </c>
      <c r="D401" s="64" t="str">
        <f>'[2]10квФ'!D401</f>
        <v>-</v>
      </c>
      <c r="E401" s="65">
        <f>'[2]10квФ'!E401</f>
        <v>0</v>
      </c>
      <c r="F401" s="50"/>
      <c r="G401" s="59" t="str">
        <f>'[2]10квФ'!G401</f>
        <v>-</v>
      </c>
      <c r="H401" s="66" t="str">
        <f>'[2]10квФ'!H401</f>
        <v>-</v>
      </c>
      <c r="I401" s="60" t="str">
        <f>'[2]10квФ'!I401</f>
        <v>-</v>
      </c>
      <c r="J401" s="52"/>
      <c r="K401" s="52"/>
      <c r="L401" s="52"/>
      <c r="M401" s="52"/>
      <c r="N401" s="52"/>
      <c r="O401" s="53"/>
      <c r="P401" s="53"/>
      <c r="Q401" s="53"/>
      <c r="R401" s="53"/>
      <c r="S401" s="53"/>
      <c r="T401" s="53"/>
      <c r="U401" s="53"/>
      <c r="V401" s="55"/>
      <c r="W401" s="53"/>
      <c r="X401" s="56"/>
      <c r="Y401" s="53"/>
      <c r="Z401" s="56"/>
      <c r="AA401" s="53"/>
      <c r="AB401" s="55"/>
      <c r="AC401" s="53"/>
      <c r="AD401" s="55"/>
      <c r="AE401" s="58"/>
    </row>
    <row r="402" spans="1:31" x14ac:dyDescent="0.25">
      <c r="A402" s="63">
        <f>'[2]10квФ'!A402</f>
        <v>0</v>
      </c>
      <c r="B402" s="63">
        <f>'[2]10квФ'!B402</f>
        <v>0</v>
      </c>
      <c r="C402" s="63">
        <f>'[2]10квФ'!C402</f>
        <v>0</v>
      </c>
      <c r="D402" s="64" t="str">
        <f>'[2]10квФ'!D402</f>
        <v>-</v>
      </c>
      <c r="E402" s="65">
        <f>'[2]10квФ'!E402</f>
        <v>0</v>
      </c>
      <c r="F402" s="50"/>
      <c r="G402" s="59" t="str">
        <f>'[2]10квФ'!G402</f>
        <v>-</v>
      </c>
      <c r="H402" s="66" t="str">
        <f>'[2]10квФ'!H402</f>
        <v>-</v>
      </c>
      <c r="I402" s="60" t="str">
        <f>'[2]10квФ'!I402</f>
        <v>-</v>
      </c>
      <c r="J402" s="52"/>
      <c r="K402" s="52"/>
      <c r="L402" s="52"/>
      <c r="M402" s="52"/>
      <c r="N402" s="52"/>
      <c r="O402" s="53"/>
      <c r="P402" s="53"/>
      <c r="Q402" s="53"/>
      <c r="R402" s="53"/>
      <c r="S402" s="53"/>
      <c r="T402" s="53"/>
      <c r="U402" s="53"/>
      <c r="V402" s="56"/>
      <c r="W402" s="53"/>
      <c r="X402" s="56"/>
      <c r="Y402" s="53"/>
      <c r="Z402" s="56"/>
      <c r="AA402" s="53"/>
      <c r="AB402" s="56"/>
      <c r="AC402" s="53"/>
      <c r="AD402" s="56"/>
      <c r="AE402" s="58"/>
    </row>
    <row r="403" spans="1:31" ht="110.25" x14ac:dyDescent="0.25">
      <c r="A403" s="63" t="str">
        <f>'[2]10квФ'!A403</f>
        <v>181-100</v>
      </c>
      <c r="B403" s="63" t="str">
        <f>'[2]10квФ'!B403</f>
        <v>есть</v>
      </c>
      <c r="C403" s="63" t="str">
        <f>'[2]10квФ'!C403</f>
        <v>план</v>
      </c>
      <c r="D403" s="64" t="str">
        <f>'[2]10квФ'!D403</f>
        <v>да</v>
      </c>
      <c r="E403" s="65" t="str">
        <f>'[2]10квФ'!E403</f>
        <v>нет</v>
      </c>
      <c r="F403" s="50"/>
      <c r="G403" s="59" t="str">
        <f>'[2]10квФ'!G403</f>
        <v>1.2.4.2</v>
      </c>
      <c r="H403" s="66" t="str">
        <f>'[2]10квФ'!H403</f>
        <v>Модернизация системы сбора и передачи информации СОТИАССО на объектах АО «Россети Янтарь» ПС 330 кВ Северная 330: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I403" s="60" t="str">
        <f>'[2]10квФ'!I403</f>
        <v>N_181-100</v>
      </c>
      <c r="J403" s="52">
        <f>IF(B403="есть",'[2]10квФ'!M403,"нд")</f>
        <v>33.190944360000003</v>
      </c>
      <c r="K403" s="52">
        <f>IF($B403="есть",[2]ист!K403,"нд")</f>
        <v>0</v>
      </c>
      <c r="L403" s="52">
        <f>IF($B403="есть",[2]ист!L403,"нд")</f>
        <v>0</v>
      </c>
      <c r="M403" s="52">
        <f>IF($B403="есть",[2]ист!M403,"нд")</f>
        <v>33.190944360000003</v>
      </c>
      <c r="N403" s="52">
        <f>IF($B403="есть",[2]ист!O403+[2]ист!P403+[2]ист!Q403,"нд")</f>
        <v>0</v>
      </c>
      <c r="O403" s="53">
        <f>ROUND('[2]10квФ'!N403,8)</f>
        <v>0</v>
      </c>
      <c r="P403" s="53">
        <f>[2]ист!W403</f>
        <v>0</v>
      </c>
      <c r="Q403" s="53">
        <f>[2]ист!X403</f>
        <v>0</v>
      </c>
      <c r="R403" s="53">
        <f>ROUND(([2]ист!Y403+[2]ист!Z403),8)</f>
        <v>0</v>
      </c>
      <c r="S403" s="53">
        <f t="shared" ref="S403:S410" si="529">O403-R403</f>
        <v>0</v>
      </c>
      <c r="T403" s="54">
        <f t="shared" ref="T403:T407" si="530">(O403-SUM(Q403:S403))*1000000</f>
        <v>0</v>
      </c>
      <c r="U403" s="53">
        <f t="shared" ref="U403:U410" si="531">IF($J403="нд","нд",O403-J403)</f>
        <v>-33.190944360000003</v>
      </c>
      <c r="V403" s="55">
        <f t="shared" ref="V403:V410" si="532">IF($J403=0,0,U403/J403)</f>
        <v>-1</v>
      </c>
      <c r="W403" s="53">
        <f t="shared" ref="W403:X410" si="533">IF($J403="нд","нд",0)</f>
        <v>0</v>
      </c>
      <c r="X403" s="56">
        <f t="shared" si="533"/>
        <v>0</v>
      </c>
      <c r="Y403" s="53">
        <f t="shared" ref="Y403:Y410" si="534">Q403-L403</f>
        <v>0</v>
      </c>
      <c r="Z403" s="56">
        <f t="shared" ref="Z403:Z410" si="535">IF(Y403=0,0,Y403/L403)</f>
        <v>0</v>
      </c>
      <c r="AA403" s="53">
        <f t="shared" ref="AA403:AA410" si="536">IF($J403="нд","нд",R403-M403)</f>
        <v>-33.190944360000003</v>
      </c>
      <c r="AB403" s="55">
        <f t="shared" ref="AB403:AB410" si="537">IF(M403=0,0,AA403/M403)</f>
        <v>-1</v>
      </c>
      <c r="AC403" s="53">
        <f t="shared" ref="AC403:AC410" si="538">IF($J403="нд","нд",S403-N403)</f>
        <v>0</v>
      </c>
      <c r="AD403" s="70">
        <f t="shared" ref="AD403:AD410" si="539">IF(N403=0,0,AC403/N403)</f>
        <v>0</v>
      </c>
      <c r="AE403" s="58" t="str">
        <f>'[2]10квФ'!Z403</f>
        <v>Отклонений нет.</v>
      </c>
    </row>
    <row r="404" spans="1:31" ht="110.25" x14ac:dyDescent="0.25">
      <c r="A404" s="63" t="str">
        <f>'[2]10квФ'!A404</f>
        <v>181-1</v>
      </c>
      <c r="B404" s="63" t="str">
        <f>'[2]10квФ'!B404</f>
        <v>есть</v>
      </c>
      <c r="C404" s="63" t="str">
        <f>'[2]10квФ'!C404</f>
        <v>план</v>
      </c>
      <c r="D404" s="64" t="str">
        <f>'[2]10квФ'!D404</f>
        <v>да</v>
      </c>
      <c r="E404" s="65" t="str">
        <f>'[2]10квФ'!E404</f>
        <v>нет</v>
      </c>
      <c r="F404" s="50"/>
      <c r="G404" s="59" t="str">
        <f>'[2]10квФ'!G404</f>
        <v>1.2.4.2</v>
      </c>
      <c r="H404" s="66" t="str">
        <f>'[2]10квФ'!H404</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I404" s="60" t="str">
        <f>'[2]10квФ'!I404</f>
        <v>N_181-1</v>
      </c>
      <c r="J404" s="52">
        <f>IF(B404="есть",'[2]10квФ'!M404,"нд")</f>
        <v>26.831420720000001</v>
      </c>
      <c r="K404" s="52">
        <f>IF($B404="есть",[2]ист!K404,"нд")</f>
        <v>0</v>
      </c>
      <c r="L404" s="52">
        <f>IF($B404="есть",[2]ист!L404,"нд")</f>
        <v>0</v>
      </c>
      <c r="M404" s="52">
        <f>IF($B404="есть",[2]ист!M404,"нд")</f>
        <v>26.831420720000001</v>
      </c>
      <c r="N404" s="52">
        <f>IF($B404="есть",[2]ист!O404+[2]ист!P404+[2]ист!Q404,"нд")</f>
        <v>0</v>
      </c>
      <c r="O404" s="53">
        <f>ROUND('[2]10квФ'!N404,8)</f>
        <v>0.23405591000000001</v>
      </c>
      <c r="P404" s="53">
        <f>[2]ист!W404</f>
        <v>0</v>
      </c>
      <c r="Q404" s="53">
        <f>[2]ист!X404</f>
        <v>0</v>
      </c>
      <c r="R404" s="53">
        <f>ROUND(([2]ист!Y404+[2]ист!Z404),8)</f>
        <v>0.23405591000000001</v>
      </c>
      <c r="S404" s="53">
        <f t="shared" si="529"/>
        <v>0</v>
      </c>
      <c r="T404" s="54">
        <f t="shared" si="530"/>
        <v>0</v>
      </c>
      <c r="U404" s="53">
        <f t="shared" si="531"/>
        <v>-26.597364810000002</v>
      </c>
      <c r="V404" s="55">
        <f t="shared" si="532"/>
        <v>-0.99127679773492072</v>
      </c>
      <c r="W404" s="53">
        <f t="shared" si="533"/>
        <v>0</v>
      </c>
      <c r="X404" s="56">
        <f t="shared" si="533"/>
        <v>0</v>
      </c>
      <c r="Y404" s="53">
        <f t="shared" si="534"/>
        <v>0</v>
      </c>
      <c r="Z404" s="56">
        <f t="shared" si="535"/>
        <v>0</v>
      </c>
      <c r="AA404" s="53">
        <f t="shared" si="536"/>
        <v>-26.597364810000002</v>
      </c>
      <c r="AB404" s="55">
        <f t="shared" si="537"/>
        <v>-0.99127679773492072</v>
      </c>
      <c r="AC404" s="53">
        <f t="shared" si="538"/>
        <v>0</v>
      </c>
      <c r="AD404" s="70">
        <f t="shared" si="539"/>
        <v>0</v>
      </c>
      <c r="AE404" s="58" t="str">
        <f>'[2]10квФ'!Z404</f>
        <v xml:space="preserve">Отклонение от плановых параметров обусловлено длительными сроками поставки шкафов ССПИ и необходимостью монтажа дополнительных шкафов зажимов на ПС 330 кВ О-1 Центральная, предназначающихся исключительно для нужд АСУТП. </v>
      </c>
    </row>
    <row r="405" spans="1:31" ht="110.25" x14ac:dyDescent="0.25">
      <c r="A405" s="63" t="str">
        <f>'[2]10квФ'!A405</f>
        <v>181-9</v>
      </c>
      <c r="B405" s="63" t="str">
        <f>'[2]10квФ'!B405</f>
        <v>есть</v>
      </c>
      <c r="C405" s="63" t="str">
        <f>'[2]10квФ'!C405</f>
        <v>план</v>
      </c>
      <c r="D405" s="64" t="str">
        <f>'[2]10квФ'!D405</f>
        <v>да</v>
      </c>
      <c r="E405" s="65" t="str">
        <f>'[2]10квФ'!E405</f>
        <v>нет</v>
      </c>
      <c r="F405" s="50"/>
      <c r="G405" s="59" t="str">
        <f>'[2]10квФ'!G405</f>
        <v>1.2.4.2</v>
      </c>
      <c r="H405" s="66" t="str">
        <f>'[2]10квФ'!H405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I405" s="60" t="str">
        <f>'[2]10квФ'!I405</f>
        <v>N_181-9</v>
      </c>
      <c r="J405" s="52">
        <f>IF(B405="есть",'[2]10квФ'!M405,"нд")</f>
        <v>21.05028836</v>
      </c>
      <c r="K405" s="52">
        <f>IF($B405="есть",[2]ист!K405,"нд")</f>
        <v>0</v>
      </c>
      <c r="L405" s="52">
        <f>IF($B405="есть",[2]ист!L405,"нд")</f>
        <v>0</v>
      </c>
      <c r="M405" s="52">
        <f>IF($B405="есть",[2]ист!M405,"нд")</f>
        <v>21.05028836</v>
      </c>
      <c r="N405" s="52">
        <f>IF($B405="есть",[2]ист!O405+[2]ист!P405+[2]ист!Q405,"нд")</f>
        <v>0</v>
      </c>
      <c r="O405" s="53">
        <f>ROUND('[2]10квФ'!N405,8)</f>
        <v>18.82060628</v>
      </c>
      <c r="P405" s="53">
        <f>[2]ист!W405</f>
        <v>0</v>
      </c>
      <c r="Q405" s="53">
        <f>[2]ист!X405</f>
        <v>0</v>
      </c>
      <c r="R405" s="53">
        <f>ROUND(([2]ист!Y405+[2]ист!Z405),8)</f>
        <v>18.82060628</v>
      </c>
      <c r="S405" s="53">
        <f t="shared" si="529"/>
        <v>0</v>
      </c>
      <c r="T405" s="54">
        <f t="shared" si="530"/>
        <v>0</v>
      </c>
      <c r="U405" s="53">
        <f t="shared" si="531"/>
        <v>-2.2296820799999999</v>
      </c>
      <c r="V405" s="55">
        <f t="shared" si="532"/>
        <v>-0.10592168819106856</v>
      </c>
      <c r="W405" s="53">
        <f t="shared" si="533"/>
        <v>0</v>
      </c>
      <c r="X405" s="56">
        <f t="shared" si="533"/>
        <v>0</v>
      </c>
      <c r="Y405" s="53">
        <f t="shared" si="534"/>
        <v>0</v>
      </c>
      <c r="Z405" s="56">
        <f t="shared" si="535"/>
        <v>0</v>
      </c>
      <c r="AA405" s="53">
        <f t="shared" si="536"/>
        <v>-2.2296820799999999</v>
      </c>
      <c r="AB405" s="55">
        <f t="shared" si="537"/>
        <v>-0.10592168819106856</v>
      </c>
      <c r="AC405" s="53">
        <f t="shared" si="538"/>
        <v>0</v>
      </c>
      <c r="AD405" s="70">
        <f t="shared" si="539"/>
        <v>0</v>
      </c>
      <c r="AE405" s="58" t="str">
        <f>'[2]10квФ'!Z405</f>
        <v>Отклонений нет.</v>
      </c>
    </row>
    <row r="406" spans="1:31" ht="110.25" x14ac:dyDescent="0.25">
      <c r="A406" s="63" t="str">
        <f>'[2]10квФ'!A406</f>
        <v>181-23</v>
      </c>
      <c r="B406" s="63" t="str">
        <f>'[2]10квФ'!B406</f>
        <v>есть</v>
      </c>
      <c r="C406" s="63" t="str">
        <f>'[2]10квФ'!C406</f>
        <v>план</v>
      </c>
      <c r="D406" s="64" t="str">
        <f>'[2]10квФ'!D406</f>
        <v>да</v>
      </c>
      <c r="E406" s="65" t="str">
        <f>'[2]10квФ'!E406</f>
        <v>нет</v>
      </c>
      <c r="F406" s="50"/>
      <c r="G406" s="59" t="str">
        <f>'[2]10квФ'!G406</f>
        <v>1.2.4.2</v>
      </c>
      <c r="H406" s="66" t="str">
        <f>'[2]10квФ'!H406</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I406" s="60" t="str">
        <f>'[2]10квФ'!I406</f>
        <v>N_181-23</v>
      </c>
      <c r="J406" s="52">
        <f>IF(B406="есть",'[2]10квФ'!M406,"нд")</f>
        <v>24.98453949</v>
      </c>
      <c r="K406" s="52">
        <f>IF($B406="есть",[2]ист!K406,"нд")</f>
        <v>0</v>
      </c>
      <c r="L406" s="52">
        <f>IF($B406="есть",[2]ист!L406,"нд")</f>
        <v>0</v>
      </c>
      <c r="M406" s="52">
        <f>IF($B406="есть",[2]ист!M406,"нд")</f>
        <v>24.98453949</v>
      </c>
      <c r="N406" s="52">
        <f>IF($B406="есть",[2]ист!O406+[2]ист!P406+[2]ист!Q406,"нд")</f>
        <v>0</v>
      </c>
      <c r="O406" s="53">
        <f>ROUND('[2]10квФ'!N406,8)</f>
        <v>0</v>
      </c>
      <c r="P406" s="53">
        <f>[2]ист!W406</f>
        <v>0</v>
      </c>
      <c r="Q406" s="53">
        <f>[2]ист!X406</f>
        <v>0</v>
      </c>
      <c r="R406" s="53">
        <f>ROUND(([2]ист!Y406+[2]ист!Z406),8)</f>
        <v>0</v>
      </c>
      <c r="S406" s="53">
        <f t="shared" si="529"/>
        <v>0</v>
      </c>
      <c r="T406" s="54">
        <f t="shared" si="530"/>
        <v>0</v>
      </c>
      <c r="U406" s="53">
        <f t="shared" si="531"/>
        <v>-24.98453949</v>
      </c>
      <c r="V406" s="55">
        <f t="shared" si="532"/>
        <v>-1</v>
      </c>
      <c r="W406" s="53">
        <f t="shared" si="533"/>
        <v>0</v>
      </c>
      <c r="X406" s="56">
        <f t="shared" si="533"/>
        <v>0</v>
      </c>
      <c r="Y406" s="53">
        <f t="shared" si="534"/>
        <v>0</v>
      </c>
      <c r="Z406" s="56">
        <f t="shared" si="535"/>
        <v>0</v>
      </c>
      <c r="AA406" s="53">
        <f t="shared" si="536"/>
        <v>-24.98453949</v>
      </c>
      <c r="AB406" s="55">
        <f t="shared" si="537"/>
        <v>-1</v>
      </c>
      <c r="AC406" s="53">
        <f t="shared" si="538"/>
        <v>0</v>
      </c>
      <c r="AD406" s="70">
        <f t="shared" si="539"/>
        <v>0</v>
      </c>
      <c r="AE406" s="58" t="str">
        <f>'[2]10квФ'!Z406</f>
        <v>Отклонений нет.</v>
      </c>
    </row>
    <row r="407" spans="1:31" ht="110.25" x14ac:dyDescent="0.25">
      <c r="A407" s="63" t="str">
        <f>'[2]10квФ'!A407</f>
        <v>181-49</v>
      </c>
      <c r="B407" s="63" t="str">
        <f>'[2]10квФ'!B407</f>
        <v>есть</v>
      </c>
      <c r="C407" s="63" t="str">
        <f>'[2]10квФ'!C407</f>
        <v>план</v>
      </c>
      <c r="D407" s="64" t="str">
        <f>'[2]10квФ'!D407</f>
        <v>да</v>
      </c>
      <c r="E407" s="65" t="str">
        <f>'[2]10квФ'!E407</f>
        <v>нет</v>
      </c>
      <c r="F407" s="50"/>
      <c r="G407" s="59" t="str">
        <f>'[2]10квФ'!G407</f>
        <v>1.2.4.2</v>
      </c>
      <c r="H407" s="66" t="str">
        <f>'[2]10квФ'!H407</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I407" s="60" t="str">
        <f>'[2]10квФ'!I407</f>
        <v>N_181-49</v>
      </c>
      <c r="J407" s="52">
        <f>IF(B407="есть",'[2]10квФ'!M407,"нд")</f>
        <v>33.659113169999998</v>
      </c>
      <c r="K407" s="52">
        <f>IF($B407="есть",[2]ист!K407,"нд")</f>
        <v>0</v>
      </c>
      <c r="L407" s="52">
        <f>IF($B407="есть",[2]ист!L407,"нд")</f>
        <v>0</v>
      </c>
      <c r="M407" s="52">
        <f>IF($B407="есть",[2]ист!M407,"нд")</f>
        <v>33.659113169999998</v>
      </c>
      <c r="N407" s="52">
        <f>IF($B407="есть",[2]ист!O407+[2]ист!P407+[2]ист!Q407,"нд")</f>
        <v>0</v>
      </c>
      <c r="O407" s="53">
        <f>ROUND('[2]10квФ'!N407,8)</f>
        <v>0</v>
      </c>
      <c r="P407" s="53">
        <f>[2]ист!W407</f>
        <v>0</v>
      </c>
      <c r="Q407" s="53">
        <f>[2]ист!X407</f>
        <v>0</v>
      </c>
      <c r="R407" s="53">
        <f>ROUND(([2]ист!Y407+[2]ист!Z407),8)</f>
        <v>0</v>
      </c>
      <c r="S407" s="53">
        <f t="shared" si="529"/>
        <v>0</v>
      </c>
      <c r="T407" s="54">
        <f t="shared" si="530"/>
        <v>0</v>
      </c>
      <c r="U407" s="53">
        <f t="shared" si="531"/>
        <v>-33.659113169999998</v>
      </c>
      <c r="V407" s="55">
        <f t="shared" si="532"/>
        <v>-1</v>
      </c>
      <c r="W407" s="53">
        <f t="shared" si="533"/>
        <v>0</v>
      </c>
      <c r="X407" s="56">
        <f t="shared" si="533"/>
        <v>0</v>
      </c>
      <c r="Y407" s="53">
        <f t="shared" si="534"/>
        <v>0</v>
      </c>
      <c r="Z407" s="56">
        <f t="shared" si="535"/>
        <v>0</v>
      </c>
      <c r="AA407" s="53">
        <f t="shared" si="536"/>
        <v>-33.659113169999998</v>
      </c>
      <c r="AB407" s="55">
        <f t="shared" si="537"/>
        <v>-1</v>
      </c>
      <c r="AC407" s="53">
        <f t="shared" si="538"/>
        <v>0</v>
      </c>
      <c r="AD407" s="70">
        <f t="shared" si="539"/>
        <v>0</v>
      </c>
      <c r="AE407" s="58" t="str">
        <f>'[2]10квФ'!Z407</f>
        <v>Отклонений нет.</v>
      </c>
    </row>
    <row r="408" spans="1:31" ht="110.25" x14ac:dyDescent="0.25">
      <c r="A408" s="63" t="str">
        <f>'[2]10квФ'!A408</f>
        <v>181-2</v>
      </c>
      <c r="B408" s="63" t="str">
        <f>'[2]10квФ'!B408</f>
        <v>есть</v>
      </c>
      <c r="C408" s="63" t="str">
        <f>'[2]10квФ'!C408</f>
        <v>план</v>
      </c>
      <c r="D408" s="64" t="str">
        <f>'[2]10квФ'!D408</f>
        <v>да</v>
      </c>
      <c r="E408" s="65" t="str">
        <f>'[2]10квФ'!E408</f>
        <v>нет</v>
      </c>
      <c r="F408" s="50"/>
      <c r="G408" s="59" t="str">
        <f>'[2]10квФ'!G408</f>
        <v>1.2.4.2</v>
      </c>
      <c r="H408" s="66" t="str">
        <f>'[2]10квФ'!H408</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I408" s="60" t="str">
        <f>'[2]10квФ'!I408</f>
        <v>N_181-2</v>
      </c>
      <c r="J408" s="52">
        <f>IF(B408="есть",'[2]10квФ'!M408,"нд")</f>
        <v>1.53581816</v>
      </c>
      <c r="K408" s="52">
        <f>IF($B408="есть",[2]ист!K408,"нд")</f>
        <v>0</v>
      </c>
      <c r="L408" s="52">
        <f>IF($B408="есть",[2]ист!L408,"нд")</f>
        <v>0</v>
      </c>
      <c r="M408" s="52">
        <f>IF($B408="есть",[2]ист!M408,"нд")</f>
        <v>1.53581816</v>
      </c>
      <c r="N408" s="52">
        <f>IF($B408="есть",[2]ист!O408+[2]ист!P408+[2]ист!Q408,"нд")</f>
        <v>0</v>
      </c>
      <c r="O408" s="53">
        <f>ROUND('[2]10квФ'!N408,8)</f>
        <v>0</v>
      </c>
      <c r="P408" s="53">
        <f>[2]ист!W408</f>
        <v>0</v>
      </c>
      <c r="Q408" s="53">
        <f>[2]ист!X408</f>
        <v>0</v>
      </c>
      <c r="R408" s="53">
        <f>ROUND(([2]ист!Y408+[2]ист!Z408),8)</f>
        <v>0</v>
      </c>
      <c r="S408" s="53">
        <f t="shared" si="529"/>
        <v>0</v>
      </c>
      <c r="T408" s="53"/>
      <c r="U408" s="53">
        <f t="shared" si="531"/>
        <v>-1.53581816</v>
      </c>
      <c r="V408" s="55">
        <f t="shared" si="532"/>
        <v>-1</v>
      </c>
      <c r="W408" s="53">
        <f t="shared" si="533"/>
        <v>0</v>
      </c>
      <c r="X408" s="56">
        <f t="shared" si="533"/>
        <v>0</v>
      </c>
      <c r="Y408" s="53">
        <f t="shared" si="534"/>
        <v>0</v>
      </c>
      <c r="Z408" s="56">
        <f t="shared" si="535"/>
        <v>0</v>
      </c>
      <c r="AA408" s="53">
        <f t="shared" si="536"/>
        <v>-1.53581816</v>
      </c>
      <c r="AB408" s="55">
        <f t="shared" si="537"/>
        <v>-1</v>
      </c>
      <c r="AC408" s="53">
        <f t="shared" si="538"/>
        <v>0</v>
      </c>
      <c r="AD408" s="70">
        <f t="shared" si="539"/>
        <v>0</v>
      </c>
      <c r="AE408" s="58" t="str">
        <f>'[2]10квФ'!Z408</f>
        <v>Отклонений нет.</v>
      </c>
    </row>
    <row r="409" spans="1:31" ht="110.25" x14ac:dyDescent="0.25">
      <c r="A409" s="63" t="str">
        <f>'[2]10квФ'!A409</f>
        <v>181-4</v>
      </c>
      <c r="B409" s="63" t="str">
        <f>'[2]10квФ'!B409</f>
        <v>есть</v>
      </c>
      <c r="C409" s="63" t="str">
        <f>'[2]10квФ'!C409</f>
        <v>план</v>
      </c>
      <c r="D409" s="64" t="str">
        <f>'[2]10квФ'!D409</f>
        <v>да</v>
      </c>
      <c r="E409" s="65" t="str">
        <f>'[2]10квФ'!E409</f>
        <v>нет</v>
      </c>
      <c r="F409" s="50"/>
      <c r="G409" s="59" t="str">
        <f>'[2]10квФ'!G409</f>
        <v>1.2.4.2</v>
      </c>
      <c r="H409" s="66" t="str">
        <f>'[2]10квФ'!H409</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I409" s="60" t="str">
        <f>'[2]10квФ'!I409</f>
        <v>N_181-4</v>
      </c>
      <c r="J409" s="52">
        <f>IF(B409="есть",'[2]10квФ'!M409,"нд")</f>
        <v>1.56576362</v>
      </c>
      <c r="K409" s="52">
        <f>IF($B409="есть",[2]ист!K409,"нд")</f>
        <v>0</v>
      </c>
      <c r="L409" s="52">
        <f>IF($B409="есть",[2]ист!L409,"нд")</f>
        <v>0</v>
      </c>
      <c r="M409" s="52">
        <f>IF($B409="есть",[2]ист!M409,"нд")</f>
        <v>1.56576362</v>
      </c>
      <c r="N409" s="52">
        <f>IF($B409="есть",[2]ист!O409+[2]ист!P409+[2]ист!Q409,"нд")</f>
        <v>0</v>
      </c>
      <c r="O409" s="53">
        <f>ROUND('[2]10квФ'!N409,8)</f>
        <v>0</v>
      </c>
      <c r="P409" s="53">
        <f>[2]ист!W409</f>
        <v>0</v>
      </c>
      <c r="Q409" s="53">
        <f>[2]ист!X409</f>
        <v>0</v>
      </c>
      <c r="R409" s="53">
        <f>ROUND(([2]ист!Y409+[2]ист!Z409),8)</f>
        <v>0</v>
      </c>
      <c r="S409" s="53">
        <f t="shared" si="529"/>
        <v>0</v>
      </c>
      <c r="T409" s="53"/>
      <c r="U409" s="53">
        <f t="shared" si="531"/>
        <v>-1.56576362</v>
      </c>
      <c r="V409" s="55">
        <f t="shared" si="532"/>
        <v>-1</v>
      </c>
      <c r="W409" s="53">
        <f t="shared" si="533"/>
        <v>0</v>
      </c>
      <c r="X409" s="56">
        <f t="shared" si="533"/>
        <v>0</v>
      </c>
      <c r="Y409" s="53">
        <f t="shared" si="534"/>
        <v>0</v>
      </c>
      <c r="Z409" s="56">
        <f t="shared" si="535"/>
        <v>0</v>
      </c>
      <c r="AA409" s="53">
        <f t="shared" si="536"/>
        <v>-1.56576362</v>
      </c>
      <c r="AB409" s="55">
        <f t="shared" si="537"/>
        <v>-1</v>
      </c>
      <c r="AC409" s="53">
        <f t="shared" si="538"/>
        <v>0</v>
      </c>
      <c r="AD409" s="70">
        <f t="shared" si="539"/>
        <v>0</v>
      </c>
      <c r="AE409" s="58" t="str">
        <f>'[2]10квФ'!Z409</f>
        <v>Отклонений нет.</v>
      </c>
    </row>
    <row r="410" spans="1:31" ht="110.25" x14ac:dyDescent="0.25">
      <c r="A410" s="63" t="str">
        <f>'[2]10квФ'!A410</f>
        <v>181-32</v>
      </c>
      <c r="B410" s="63" t="str">
        <f>'[2]10квФ'!B410</f>
        <v>есть</v>
      </c>
      <c r="C410" s="63" t="str">
        <f>'[2]10квФ'!C410</f>
        <v>план</v>
      </c>
      <c r="D410" s="64" t="str">
        <f>'[2]10квФ'!D410</f>
        <v>да</v>
      </c>
      <c r="E410" s="65" t="str">
        <f>'[2]10квФ'!E410</f>
        <v>нет</v>
      </c>
      <c r="F410" s="50"/>
      <c r="G410" s="59" t="str">
        <f>'[2]10квФ'!G410</f>
        <v>1.2.4.2</v>
      </c>
      <c r="H410" s="66" t="str">
        <f>'[2]10квФ'!H410</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I410" s="60" t="str">
        <f>'[2]10квФ'!I410</f>
        <v>N_181-32</v>
      </c>
      <c r="J410" s="52">
        <f>IF(B410="есть",'[2]10квФ'!M410,"нд")</f>
        <v>1.5158545299999999</v>
      </c>
      <c r="K410" s="52">
        <f>IF($B410="есть",[2]ист!K410,"нд")</f>
        <v>0</v>
      </c>
      <c r="L410" s="52">
        <f>IF($B410="есть",[2]ист!L410,"нд")</f>
        <v>0</v>
      </c>
      <c r="M410" s="52">
        <f>IF($B410="есть",[2]ист!M410,"нд")</f>
        <v>1.5158545299999999</v>
      </c>
      <c r="N410" s="52">
        <f>IF($B410="есть",[2]ист!O410+[2]ист!P410+[2]ист!Q410,"нд")</f>
        <v>0</v>
      </c>
      <c r="O410" s="53">
        <f>ROUND('[2]10квФ'!N410,8)</f>
        <v>0</v>
      </c>
      <c r="P410" s="53">
        <f>[2]ист!W410</f>
        <v>0</v>
      </c>
      <c r="Q410" s="53">
        <f>[2]ист!X410</f>
        <v>0</v>
      </c>
      <c r="R410" s="53">
        <f>ROUND(([2]ист!Y410+[2]ист!Z410),8)</f>
        <v>0</v>
      </c>
      <c r="S410" s="53">
        <f t="shared" si="529"/>
        <v>0</v>
      </c>
      <c r="T410" s="53"/>
      <c r="U410" s="53">
        <f t="shared" si="531"/>
        <v>-1.5158545299999999</v>
      </c>
      <c r="V410" s="55">
        <f t="shared" si="532"/>
        <v>-1</v>
      </c>
      <c r="W410" s="53">
        <f t="shared" si="533"/>
        <v>0</v>
      </c>
      <c r="X410" s="56">
        <f t="shared" si="533"/>
        <v>0</v>
      </c>
      <c r="Y410" s="53">
        <f t="shared" si="534"/>
        <v>0</v>
      </c>
      <c r="Z410" s="56">
        <f t="shared" si="535"/>
        <v>0</v>
      </c>
      <c r="AA410" s="53">
        <f t="shared" si="536"/>
        <v>-1.5158545299999999</v>
      </c>
      <c r="AB410" s="55">
        <f t="shared" si="537"/>
        <v>-1</v>
      </c>
      <c r="AC410" s="53">
        <f t="shared" si="538"/>
        <v>0</v>
      </c>
      <c r="AD410" s="70">
        <f t="shared" si="539"/>
        <v>0</v>
      </c>
      <c r="AE410" s="58" t="str">
        <f>'[2]10квФ'!Z410</f>
        <v>Отклонений нет.</v>
      </c>
    </row>
    <row r="411" spans="1:31" x14ac:dyDescent="0.25">
      <c r="A411" s="63">
        <f>'[2]10квФ'!A411</f>
        <v>0</v>
      </c>
      <c r="B411" s="63">
        <f>'[2]10квФ'!B411</f>
        <v>0</v>
      </c>
      <c r="C411" s="63">
        <f>'[2]10квФ'!C411</f>
        <v>0</v>
      </c>
      <c r="D411" s="64" t="str">
        <f>'[2]10квФ'!D411</f>
        <v>-</v>
      </c>
      <c r="E411" s="65">
        <f>'[2]10квФ'!E411</f>
        <v>0</v>
      </c>
      <c r="F411" s="50"/>
      <c r="G411" s="59" t="str">
        <f>'[2]10квФ'!G411</f>
        <v>-</v>
      </c>
      <c r="H411" s="66" t="str">
        <f>'[2]10квФ'!H411</f>
        <v>-</v>
      </c>
      <c r="I411" s="60" t="str">
        <f>'[2]10квФ'!I411</f>
        <v>-</v>
      </c>
      <c r="J411" s="52"/>
      <c r="K411" s="52"/>
      <c r="L411" s="52"/>
      <c r="M411" s="52"/>
      <c r="N411" s="52"/>
      <c r="O411" s="53"/>
      <c r="P411" s="53"/>
      <c r="Q411" s="53"/>
      <c r="R411" s="53"/>
      <c r="S411" s="53"/>
      <c r="T411" s="53"/>
      <c r="U411" s="53"/>
      <c r="V411" s="56"/>
      <c r="W411" s="53"/>
      <c r="X411" s="56"/>
      <c r="Y411" s="53"/>
      <c r="Z411" s="56"/>
      <c r="AA411" s="53"/>
      <c r="AB411" s="56"/>
      <c r="AC411" s="53"/>
      <c r="AD411" s="56"/>
      <c r="AE411" s="58"/>
    </row>
    <row r="412" spans="1:31" x14ac:dyDescent="0.25">
      <c r="A412" s="63">
        <f>'[2]10квФ'!A412</f>
        <v>0</v>
      </c>
      <c r="B412" s="63">
        <f>'[2]10квФ'!B412</f>
        <v>0</v>
      </c>
      <c r="C412" s="63">
        <f>'[2]10квФ'!C412</f>
        <v>0</v>
      </c>
      <c r="D412" s="64" t="str">
        <f>'[2]10квФ'!D412</f>
        <v>-</v>
      </c>
      <c r="E412" s="65">
        <f>'[2]10квФ'!E412</f>
        <v>0</v>
      </c>
      <c r="F412" s="50"/>
      <c r="G412" s="59" t="str">
        <f>'[2]10квФ'!G412</f>
        <v>-</v>
      </c>
      <c r="H412" s="66" t="str">
        <f>'[2]10квФ'!H412</f>
        <v>-</v>
      </c>
      <c r="I412" s="60" t="str">
        <f>'[2]10квФ'!I412</f>
        <v>-</v>
      </c>
      <c r="J412" s="52"/>
      <c r="K412" s="52"/>
      <c r="L412" s="52"/>
      <c r="M412" s="52"/>
      <c r="N412" s="52"/>
      <c r="O412" s="53"/>
      <c r="P412" s="53"/>
      <c r="Q412" s="53"/>
      <c r="R412" s="53"/>
      <c r="S412" s="53"/>
      <c r="T412" s="53"/>
      <c r="U412" s="53"/>
      <c r="V412" s="56"/>
      <c r="W412" s="53"/>
      <c r="X412" s="56"/>
      <c r="Y412" s="53"/>
      <c r="Z412" s="56"/>
      <c r="AA412" s="53"/>
      <c r="AB412" s="56"/>
      <c r="AC412" s="53"/>
      <c r="AD412" s="56"/>
      <c r="AE412" s="58"/>
    </row>
    <row r="413" spans="1:31" x14ac:dyDescent="0.25">
      <c r="A413" s="63" t="str">
        <f>'[2]10квФ'!A413</f>
        <v>23-0107</v>
      </c>
      <c r="B413" s="63" t="str">
        <f>'[2]10квФ'!B413</f>
        <v>есть</v>
      </c>
      <c r="C413" s="63" t="str">
        <f>'[2]10квФ'!C413</f>
        <v>план</v>
      </c>
      <c r="D413" s="64" t="str">
        <f>'[2]10квФ'!D413</f>
        <v>-</v>
      </c>
      <c r="E413" s="65" t="str">
        <f>'[2]10квФ'!E413</f>
        <v>нет</v>
      </c>
      <c r="F413" s="50"/>
      <c r="G413" s="59" t="str">
        <f>'[2]10квФ'!G413</f>
        <v>-</v>
      </c>
      <c r="H413" s="66" t="str">
        <f>'[2]10квФ'!H413</f>
        <v>-</v>
      </c>
      <c r="I413" s="60" t="str">
        <f>'[2]10квФ'!I413</f>
        <v>-</v>
      </c>
      <c r="J413" s="52"/>
      <c r="K413" s="52"/>
      <c r="L413" s="52"/>
      <c r="M413" s="52"/>
      <c r="N413" s="52"/>
      <c r="O413" s="53"/>
      <c r="P413" s="53"/>
      <c r="Q413" s="53"/>
      <c r="R413" s="53"/>
      <c r="S413" s="53"/>
      <c r="T413" s="54"/>
      <c r="U413" s="53"/>
      <c r="V413" s="55"/>
      <c r="W413" s="53"/>
      <c r="X413" s="56"/>
      <c r="Y413" s="53"/>
      <c r="Z413" s="56"/>
      <c r="AA413" s="53"/>
      <c r="AB413" s="55"/>
      <c r="AC413" s="53"/>
      <c r="AD413" s="55"/>
      <c r="AE413" s="58"/>
    </row>
    <row r="414" spans="1:31" x14ac:dyDescent="0.25">
      <c r="A414" s="63">
        <f>'[2]10квФ'!A414</f>
        <v>0</v>
      </c>
      <c r="B414" s="63">
        <f>'[2]10квФ'!B414</f>
        <v>0</v>
      </c>
      <c r="C414" s="63">
        <f>'[2]10квФ'!C414</f>
        <v>0</v>
      </c>
      <c r="D414" s="64" t="str">
        <f>'[2]10квФ'!D414</f>
        <v>-</v>
      </c>
      <c r="E414" s="65">
        <f>'[2]10квФ'!E414</f>
        <v>0</v>
      </c>
      <c r="F414" s="50"/>
      <c r="G414" s="59" t="str">
        <f>'[2]10квФ'!G414</f>
        <v>-</v>
      </c>
      <c r="H414" s="66" t="str">
        <f>'[2]10квФ'!H414</f>
        <v>-</v>
      </c>
      <c r="I414" s="60" t="str">
        <f>'[2]10квФ'!I414</f>
        <v>-</v>
      </c>
      <c r="J414" s="52"/>
      <c r="K414" s="52"/>
      <c r="L414" s="52"/>
      <c r="M414" s="52"/>
      <c r="N414" s="52"/>
      <c r="O414" s="53"/>
      <c r="P414" s="53"/>
      <c r="Q414" s="53"/>
      <c r="R414" s="53"/>
      <c r="S414" s="53"/>
      <c r="T414" s="53"/>
      <c r="U414" s="53"/>
      <c r="V414" s="56"/>
      <c r="W414" s="53"/>
      <c r="X414" s="56"/>
      <c r="Y414" s="53"/>
      <c r="Z414" s="56"/>
      <c r="AA414" s="53"/>
      <c r="AB414" s="56"/>
      <c r="AC414" s="53"/>
      <c r="AD414" s="56"/>
      <c r="AE414" s="58"/>
    </row>
    <row r="415" spans="1:31" x14ac:dyDescent="0.25">
      <c r="A415" s="63">
        <f>'[2]10квФ'!A415</f>
        <v>0</v>
      </c>
      <c r="B415" s="63">
        <f>'[2]10квФ'!B415</f>
        <v>0</v>
      </c>
      <c r="C415" s="63">
        <f>'[2]10квФ'!C415</f>
        <v>0</v>
      </c>
      <c r="D415" s="64" t="str">
        <f>'[2]10квФ'!D415</f>
        <v>-</v>
      </c>
      <c r="E415" s="65">
        <f>'[2]10квФ'!E415</f>
        <v>0</v>
      </c>
      <c r="F415" s="50"/>
      <c r="G415" s="59" t="str">
        <f>'[2]10квФ'!G415</f>
        <v>-</v>
      </c>
      <c r="H415" s="66" t="str">
        <f>'[2]10квФ'!H415</f>
        <v>-</v>
      </c>
      <c r="I415" s="60" t="str">
        <f>'[2]10квФ'!I415</f>
        <v>-</v>
      </c>
      <c r="J415" s="52"/>
      <c r="K415" s="52"/>
      <c r="L415" s="52"/>
      <c r="M415" s="52"/>
      <c r="N415" s="52"/>
      <c r="O415" s="53"/>
      <c r="P415" s="53"/>
      <c r="Q415" s="53"/>
      <c r="R415" s="53"/>
      <c r="S415" s="53"/>
      <c r="T415" s="53"/>
      <c r="U415" s="53"/>
      <c r="V415" s="56"/>
      <c r="W415" s="53"/>
      <c r="X415" s="56"/>
      <c r="Y415" s="53"/>
      <c r="Z415" s="56"/>
      <c r="AA415" s="53"/>
      <c r="AB415" s="56"/>
      <c r="AC415" s="53"/>
      <c r="AD415" s="56"/>
      <c r="AE415" s="58"/>
    </row>
    <row r="416" spans="1:31" x14ac:dyDescent="0.25">
      <c r="A416" s="63">
        <f>'[2]10квФ'!A416</f>
        <v>0</v>
      </c>
      <c r="B416" s="63">
        <f>'[2]10квФ'!B416</f>
        <v>0</v>
      </c>
      <c r="C416" s="63">
        <f>'[2]10квФ'!C416</f>
        <v>0</v>
      </c>
      <c r="D416" s="64" t="str">
        <f>'[2]10квФ'!D416</f>
        <v>-</v>
      </c>
      <c r="E416" s="65">
        <f>'[2]10квФ'!E416</f>
        <v>0</v>
      </c>
      <c r="F416" s="50"/>
      <c r="G416" s="59" t="str">
        <f>'[2]10квФ'!G416</f>
        <v>-</v>
      </c>
      <c r="H416" s="66" t="str">
        <f>'[2]10квФ'!H416</f>
        <v>-</v>
      </c>
      <c r="I416" s="60" t="str">
        <f>'[2]10квФ'!I416</f>
        <v>-</v>
      </c>
      <c r="J416" s="67"/>
      <c r="K416" s="67"/>
      <c r="L416" s="67"/>
      <c r="M416" s="67"/>
      <c r="N416" s="67"/>
      <c r="O416" s="67"/>
      <c r="P416" s="67"/>
      <c r="Q416" s="67"/>
      <c r="R416" s="67"/>
      <c r="S416" s="67"/>
      <c r="T416" s="67"/>
      <c r="U416" s="67"/>
      <c r="V416" s="67"/>
      <c r="W416" s="67"/>
      <c r="X416" s="67"/>
      <c r="Y416" s="67"/>
      <c r="Z416" s="67"/>
      <c r="AA416" s="67"/>
      <c r="AB416" s="67"/>
      <c r="AC416" s="67"/>
      <c r="AD416" s="67"/>
      <c r="AE416" s="67"/>
    </row>
    <row r="417" spans="1:31" x14ac:dyDescent="0.25">
      <c r="A417" s="63">
        <f>'[2]10квФ'!A417</f>
        <v>0</v>
      </c>
      <c r="B417" s="63">
        <f>'[2]10квФ'!B417</f>
        <v>0</v>
      </c>
      <c r="C417" s="63">
        <f>'[2]10квФ'!C417</f>
        <v>0</v>
      </c>
      <c r="D417" s="64" t="str">
        <f>'[2]10квФ'!D417</f>
        <v>-</v>
      </c>
      <c r="E417" s="65">
        <f>'[2]10квФ'!E417</f>
        <v>0</v>
      </c>
      <c r="F417" s="50"/>
      <c r="G417" s="59" t="str">
        <f>'[2]10квФ'!G417</f>
        <v>-</v>
      </c>
      <c r="H417" s="66" t="str">
        <f>'[2]10квФ'!H417</f>
        <v>-</v>
      </c>
      <c r="I417" s="60" t="str">
        <f>'[2]10квФ'!I417</f>
        <v>-</v>
      </c>
      <c r="J417" s="52"/>
      <c r="K417" s="52"/>
      <c r="L417" s="52"/>
      <c r="M417" s="52"/>
      <c r="N417" s="52"/>
      <c r="O417" s="53"/>
      <c r="P417" s="53"/>
      <c r="Q417" s="53"/>
      <c r="R417" s="53"/>
      <c r="S417" s="53"/>
      <c r="T417" s="53"/>
      <c r="U417" s="53"/>
      <c r="V417" s="56"/>
      <c r="W417" s="53"/>
      <c r="X417" s="56"/>
      <c r="Y417" s="53"/>
      <c r="Z417" s="56"/>
      <c r="AA417" s="53"/>
      <c r="AB417" s="56"/>
      <c r="AC417" s="53"/>
      <c r="AD417" s="56"/>
      <c r="AE417" s="58"/>
    </row>
    <row r="418" spans="1:31" x14ac:dyDescent="0.25">
      <c r="A418" s="63">
        <f>'[2]10квФ'!A418</f>
        <v>0</v>
      </c>
      <c r="B418" s="63">
        <f>'[2]10квФ'!B418</f>
        <v>0</v>
      </c>
      <c r="C418" s="63">
        <f>'[2]10квФ'!C418</f>
        <v>0</v>
      </c>
      <c r="D418" s="64" t="str">
        <f>'[2]10квФ'!D418</f>
        <v>-</v>
      </c>
      <c r="E418" s="65">
        <f>'[2]10квФ'!E418</f>
        <v>0</v>
      </c>
      <c r="F418" s="50"/>
      <c r="G418" s="59" t="str">
        <f>'[2]10квФ'!G418</f>
        <v>-</v>
      </c>
      <c r="H418" s="66" t="str">
        <f>'[2]10квФ'!H418</f>
        <v>-</v>
      </c>
      <c r="I418" s="60" t="str">
        <f>'[2]10квФ'!I418</f>
        <v>-</v>
      </c>
      <c r="J418" s="52"/>
      <c r="K418" s="52"/>
      <c r="L418" s="52"/>
      <c r="M418" s="52"/>
      <c r="N418" s="52"/>
      <c r="O418" s="53"/>
      <c r="P418" s="53"/>
      <c r="Q418" s="53"/>
      <c r="R418" s="53"/>
      <c r="S418" s="53"/>
      <c r="T418" s="53"/>
      <c r="U418" s="53"/>
      <c r="V418" s="56"/>
      <c r="W418" s="53"/>
      <c r="X418" s="56"/>
      <c r="Y418" s="53"/>
      <c r="Z418" s="56"/>
      <c r="AA418" s="53"/>
      <c r="AB418" s="56"/>
      <c r="AC418" s="53"/>
      <c r="AD418" s="56"/>
      <c r="AE418" s="58"/>
    </row>
    <row r="419" spans="1:31" x14ac:dyDescent="0.25">
      <c r="A419" s="63">
        <f>'[2]10квФ'!A419</f>
        <v>0</v>
      </c>
      <c r="B419" s="63">
        <f>'[2]10квФ'!B419</f>
        <v>0</v>
      </c>
      <c r="C419" s="63">
        <f>'[2]10квФ'!C419</f>
        <v>0</v>
      </c>
      <c r="D419" s="64" t="str">
        <f>'[2]10квФ'!D419</f>
        <v>-</v>
      </c>
      <c r="E419" s="65">
        <f>'[2]10квФ'!E419</f>
        <v>0</v>
      </c>
      <c r="F419" s="50"/>
      <c r="G419" s="59" t="str">
        <f>'[2]10квФ'!G419</f>
        <v>-</v>
      </c>
      <c r="H419" s="66" t="str">
        <f>'[2]10квФ'!H419</f>
        <v>-</v>
      </c>
      <c r="I419" s="60" t="str">
        <f>'[2]10квФ'!I419</f>
        <v>-</v>
      </c>
      <c r="J419" s="52"/>
      <c r="K419" s="52"/>
      <c r="L419" s="52"/>
      <c r="M419" s="52"/>
      <c r="N419" s="52"/>
      <c r="O419" s="53"/>
      <c r="P419" s="53"/>
      <c r="Q419" s="53"/>
      <c r="R419" s="53"/>
      <c r="S419" s="53"/>
      <c r="T419" s="53"/>
      <c r="U419" s="53"/>
      <c r="V419" s="56"/>
      <c r="W419" s="53"/>
      <c r="X419" s="56"/>
      <c r="Y419" s="53"/>
      <c r="Z419" s="56"/>
      <c r="AA419" s="53"/>
      <c r="AB419" s="56"/>
      <c r="AC419" s="53"/>
      <c r="AD419" s="56"/>
      <c r="AE419" s="58"/>
    </row>
    <row r="420" spans="1:31" ht="236.25" x14ac:dyDescent="0.25">
      <c r="A420" s="63" t="str">
        <f>'[2]10квФ'!A420</f>
        <v>19-1189</v>
      </c>
      <c r="B420" s="63" t="str">
        <f>'[2]10квФ'!B420</f>
        <v>есть</v>
      </c>
      <c r="C420" s="63" t="str">
        <f>'[2]10квФ'!C420</f>
        <v>план</v>
      </c>
      <c r="D420" s="64" t="str">
        <f>'[2]10квФ'!D420</f>
        <v>да</v>
      </c>
      <c r="E420" s="65" t="str">
        <f>'[2]10квФ'!E420</f>
        <v>нет</v>
      </c>
      <c r="F420" s="50"/>
      <c r="G420" s="59" t="str">
        <f>'[2]10квФ'!G420</f>
        <v>1.2.4.2</v>
      </c>
      <c r="H420" s="66" t="str">
        <f>'[2]10квФ'!H420</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I420" s="60" t="str">
        <f>'[2]10квФ'!I420</f>
        <v>L_19-1189</v>
      </c>
      <c r="J420" s="52">
        <f>IF(B420="есть",'[2]10квФ'!M420,"нд")</f>
        <v>10.333597340000001</v>
      </c>
      <c r="K420" s="52">
        <f>IF($B420="есть",[2]ист!K420,"нд")</f>
        <v>0</v>
      </c>
      <c r="L420" s="52">
        <f>IF($B420="есть",[2]ист!L420,"нд")</f>
        <v>0</v>
      </c>
      <c r="M420" s="52">
        <f>IF($B420="есть",[2]ист!M420,"нд")</f>
        <v>10.333597340000001</v>
      </c>
      <c r="N420" s="52">
        <f>IF($B420="есть",[2]ист!O420+[2]ист!P420+[2]ист!Q420,"нд")</f>
        <v>0</v>
      </c>
      <c r="O420" s="53">
        <f>ROUND('[2]10квФ'!N420,8)</f>
        <v>9.3921767599999999</v>
      </c>
      <c r="P420" s="53">
        <f>[2]ист!W420</f>
        <v>0</v>
      </c>
      <c r="Q420" s="53">
        <f>[2]ист!X420</f>
        <v>0</v>
      </c>
      <c r="R420" s="53">
        <f>ROUND(([2]ист!Y420+[2]ист!Z420),8)</f>
        <v>9.3921767599999999</v>
      </c>
      <c r="S420" s="53">
        <f t="shared" ref="S420:S422" si="540">O420-R420</f>
        <v>0</v>
      </c>
      <c r="T420" s="54">
        <f t="shared" ref="T420:T422" si="541">(O420-SUM(Q420:S420))*1000000</f>
        <v>0</v>
      </c>
      <c r="U420" s="53">
        <f t="shared" ref="U420:U422" si="542">IF($J420="нд","нд",O420-J420)</f>
        <v>-0.94142058000000084</v>
      </c>
      <c r="V420" s="55">
        <f t="shared" ref="V420:V422" si="543">IF($J420=0,0,U420/J420)</f>
        <v>-9.1102889828683878E-2</v>
      </c>
      <c r="W420" s="53">
        <f t="shared" ref="W420:X422" si="544">IF($J420="нд","нд",0)</f>
        <v>0</v>
      </c>
      <c r="X420" s="56">
        <f t="shared" si="544"/>
        <v>0</v>
      </c>
      <c r="Y420" s="53">
        <f t="shared" ref="Y420:Y422" si="545">Q420-L420</f>
        <v>0</v>
      </c>
      <c r="Z420" s="56">
        <f t="shared" ref="Z420:Z422" si="546">IF(Y420=0,0,Y420/L420)</f>
        <v>0</v>
      </c>
      <c r="AA420" s="53">
        <f t="shared" ref="AA420:AA422" si="547">IF($J420="нд","нд",R420-M420)</f>
        <v>-0.94142058000000084</v>
      </c>
      <c r="AB420" s="55">
        <f t="shared" ref="AB420:AB422" si="548">IF(M420=0,0,AA420/M420)</f>
        <v>-9.1102889828683878E-2</v>
      </c>
      <c r="AC420" s="53">
        <f t="shared" ref="AC420:AC422" si="549">IF($J420="нд","нд",S420-N420)</f>
        <v>0</v>
      </c>
      <c r="AD420" s="70">
        <f t="shared" ref="AD420:AD422" si="550">IF(N420=0,0,AC420/N420)</f>
        <v>0</v>
      </c>
      <c r="AE420" s="58" t="str">
        <f>'[2]10квФ'!Z420</f>
        <v>Отклонение от плана обусловлено оплатой кредиторской задолженности за выполненные в 2024 году работы.</v>
      </c>
    </row>
    <row r="421" spans="1:31" ht="47.25" x14ac:dyDescent="0.25">
      <c r="A421" s="63" t="str">
        <f>'[2]10квФ'!A421</f>
        <v>22-1359</v>
      </c>
      <c r="B421" s="63" t="str">
        <f>'[2]10квФ'!B421</f>
        <v>есть</v>
      </c>
      <c r="C421" s="63" t="str">
        <f>'[2]10квФ'!C421</f>
        <v>план</v>
      </c>
      <c r="D421" s="64" t="str">
        <f>'[2]10квФ'!D421</f>
        <v>да</v>
      </c>
      <c r="E421" s="65" t="str">
        <f>'[2]10квФ'!E421</f>
        <v>нет</v>
      </c>
      <c r="F421" s="50"/>
      <c r="G421" s="59" t="str">
        <f>'[2]10квФ'!G421</f>
        <v>1.2.4.2</v>
      </c>
      <c r="H421" s="66" t="str">
        <f>'[2]10квФ'!H421</f>
        <v>Создание системы регистрации аварийных процессов и событий в составе СОТИАССО ПС 110 кВ О-11 Ленинградская</v>
      </c>
      <c r="I421" s="60" t="str">
        <f>'[2]10квФ'!I421</f>
        <v>N_22-1359</v>
      </c>
      <c r="J421" s="52">
        <f>IF(B421="есть",'[2]10квФ'!M421,"нд")</f>
        <v>20.792482570000001</v>
      </c>
      <c r="K421" s="52">
        <f>IF($B421="есть",[2]ист!K421,"нд")</f>
        <v>0</v>
      </c>
      <c r="L421" s="52">
        <f>IF($B421="есть",[2]ист!L421,"нд")</f>
        <v>0</v>
      </c>
      <c r="M421" s="52">
        <f>IF($B421="есть",[2]ист!M421,"нд")</f>
        <v>20.792482570000001</v>
      </c>
      <c r="N421" s="52">
        <f>IF($B421="есть",[2]ист!O421+[2]ист!P421+[2]ист!Q421,"нд")</f>
        <v>0</v>
      </c>
      <c r="O421" s="53">
        <f>ROUND('[2]10квФ'!N421,8)</f>
        <v>0</v>
      </c>
      <c r="P421" s="53">
        <f>[2]ист!W421</f>
        <v>0</v>
      </c>
      <c r="Q421" s="53">
        <f>[2]ист!X421</f>
        <v>0</v>
      </c>
      <c r="R421" s="53">
        <f>ROUND(([2]ист!Y421+[2]ист!Z421),8)</f>
        <v>0</v>
      </c>
      <c r="S421" s="53">
        <f t="shared" si="540"/>
        <v>0</v>
      </c>
      <c r="T421" s="54">
        <f t="shared" si="541"/>
        <v>0</v>
      </c>
      <c r="U421" s="53">
        <f t="shared" si="542"/>
        <v>-20.792482570000001</v>
      </c>
      <c r="V421" s="55">
        <f t="shared" si="543"/>
        <v>-1</v>
      </c>
      <c r="W421" s="53">
        <f t="shared" si="544"/>
        <v>0</v>
      </c>
      <c r="X421" s="56">
        <f t="shared" si="544"/>
        <v>0</v>
      </c>
      <c r="Y421" s="53">
        <f t="shared" si="545"/>
        <v>0</v>
      </c>
      <c r="Z421" s="56">
        <f t="shared" si="546"/>
        <v>0</v>
      </c>
      <c r="AA421" s="53">
        <f t="shared" si="547"/>
        <v>-20.792482570000001</v>
      </c>
      <c r="AB421" s="55">
        <f t="shared" si="548"/>
        <v>-1</v>
      </c>
      <c r="AC421" s="53">
        <f t="shared" si="549"/>
        <v>0</v>
      </c>
      <c r="AD421" s="70">
        <f t="shared" si="550"/>
        <v>0</v>
      </c>
      <c r="AE421" s="58" t="str">
        <f>'[2]10квФ'!Z421</f>
        <v>Отклонений нет.</v>
      </c>
    </row>
    <row r="422" spans="1:31" ht="47.25" x14ac:dyDescent="0.25">
      <c r="A422" s="63" t="str">
        <f>'[2]10квФ'!A422</f>
        <v>22-1360</v>
      </c>
      <c r="B422" s="63" t="str">
        <f>'[2]10квФ'!B422</f>
        <v>есть</v>
      </c>
      <c r="C422" s="63" t="str">
        <f>'[2]10квФ'!C422</f>
        <v>план</v>
      </c>
      <c r="D422" s="64" t="str">
        <f>'[2]10квФ'!D422</f>
        <v>да</v>
      </c>
      <c r="E422" s="65" t="str">
        <f>'[2]10квФ'!E422</f>
        <v>нет</v>
      </c>
      <c r="F422" s="50"/>
      <c r="G422" s="59" t="str">
        <f>'[2]10квФ'!G422</f>
        <v>1.2.4.2</v>
      </c>
      <c r="H422" s="66" t="str">
        <f>'[2]10квФ'!H422</f>
        <v>Создание системы регистрации аварийных процессов и событий в составе СОТИАССО ПС 110 кВ О-14 Мамоново</v>
      </c>
      <c r="I422" s="60" t="str">
        <f>'[2]10квФ'!I422</f>
        <v>N_22-1360</v>
      </c>
      <c r="J422" s="52">
        <f>IF(B422="есть",'[2]10квФ'!M422,"нд")</f>
        <v>0</v>
      </c>
      <c r="K422" s="52">
        <f>IF($B422="есть",[2]ист!K422,"нд")</f>
        <v>0</v>
      </c>
      <c r="L422" s="52">
        <f>IF($B422="есть",[2]ист!L422,"нд")</f>
        <v>0</v>
      </c>
      <c r="M422" s="52">
        <f>IF($B422="есть",[2]ист!M422,"нд")</f>
        <v>0</v>
      </c>
      <c r="N422" s="52">
        <f>IF($B422="есть",[2]ист!O422+[2]ист!P422+[2]ист!Q422,"нд")</f>
        <v>0</v>
      </c>
      <c r="O422" s="53">
        <f>ROUND('[2]10квФ'!N422,8)</f>
        <v>0.79642891000000005</v>
      </c>
      <c r="P422" s="53">
        <f>[2]ист!W422</f>
        <v>0</v>
      </c>
      <c r="Q422" s="53">
        <f>[2]ист!X422</f>
        <v>0</v>
      </c>
      <c r="R422" s="53">
        <f>ROUND(([2]ист!Y422+[2]ист!Z422),8)</f>
        <v>0.79642891000000005</v>
      </c>
      <c r="S422" s="53">
        <f t="shared" si="540"/>
        <v>0</v>
      </c>
      <c r="T422" s="54">
        <f t="shared" si="541"/>
        <v>0</v>
      </c>
      <c r="U422" s="53">
        <f t="shared" si="542"/>
        <v>0.79642891000000005</v>
      </c>
      <c r="V422" s="55">
        <f t="shared" si="543"/>
        <v>0</v>
      </c>
      <c r="W422" s="53">
        <f t="shared" si="544"/>
        <v>0</v>
      </c>
      <c r="X422" s="56">
        <f t="shared" si="544"/>
        <v>0</v>
      </c>
      <c r="Y422" s="53">
        <f t="shared" si="545"/>
        <v>0</v>
      </c>
      <c r="Z422" s="56">
        <f t="shared" si="546"/>
        <v>0</v>
      </c>
      <c r="AA422" s="53">
        <f t="shared" si="547"/>
        <v>0.79642891000000005</v>
      </c>
      <c r="AB422" s="55">
        <f t="shared" si="548"/>
        <v>0</v>
      </c>
      <c r="AC422" s="53">
        <f t="shared" si="549"/>
        <v>0</v>
      </c>
      <c r="AD422" s="70">
        <f t="shared" si="550"/>
        <v>0</v>
      </c>
      <c r="AE422" s="58" t="str">
        <f>'[2]10квФ'!Z422</f>
        <v>Отклонений нет.</v>
      </c>
    </row>
    <row r="423" spans="1:31" x14ac:dyDescent="0.25">
      <c r="A423" s="63" t="str">
        <f>'[2]10квФ'!A423</f>
        <v>22-1361</v>
      </c>
      <c r="B423" s="63" t="str">
        <f>'[2]10квФ'!B423</f>
        <v>есть</v>
      </c>
      <c r="C423" s="63" t="str">
        <f>'[2]10квФ'!C423</f>
        <v>план 2024</v>
      </c>
      <c r="D423" s="64" t="str">
        <f>'[2]10квФ'!D423</f>
        <v>-</v>
      </c>
      <c r="E423" s="65" t="str">
        <f>'[2]10квФ'!E423</f>
        <v>нет</v>
      </c>
      <c r="F423" s="50"/>
      <c r="G423" s="59" t="str">
        <f>'[2]10квФ'!G423</f>
        <v>-</v>
      </c>
      <c r="H423" s="66" t="str">
        <f>'[2]10квФ'!H423</f>
        <v>-</v>
      </c>
      <c r="I423" s="60" t="str">
        <f>'[2]10квФ'!I423</f>
        <v>-</v>
      </c>
      <c r="J423" s="52"/>
      <c r="K423" s="52"/>
      <c r="L423" s="52"/>
      <c r="M423" s="52"/>
      <c r="N423" s="52"/>
      <c r="O423" s="53"/>
      <c r="P423" s="53"/>
      <c r="Q423" s="53"/>
      <c r="R423" s="53"/>
      <c r="S423" s="53"/>
      <c r="T423" s="54"/>
      <c r="U423" s="53"/>
      <c r="V423" s="55"/>
      <c r="W423" s="53"/>
      <c r="X423" s="56"/>
      <c r="Y423" s="53"/>
      <c r="Z423" s="56"/>
      <c r="AA423" s="53"/>
      <c r="AB423" s="55"/>
      <c r="AC423" s="53"/>
      <c r="AD423" s="55"/>
      <c r="AE423" s="58"/>
    </row>
    <row r="424" spans="1:31" x14ac:dyDescent="0.25">
      <c r="A424" s="63" t="str">
        <f>'[2]10квФ'!A424</f>
        <v>21-1443</v>
      </c>
      <c r="B424" s="63">
        <f>'[2]10квФ'!B424</f>
        <v>0</v>
      </c>
      <c r="C424" s="63">
        <f>'[2]10квФ'!C424</f>
        <v>0</v>
      </c>
      <c r="D424" s="64" t="str">
        <f>'[2]10квФ'!D424</f>
        <v>-</v>
      </c>
      <c r="E424" s="65" t="str">
        <f>'[2]10квФ'!E424</f>
        <v>нет</v>
      </c>
      <c r="F424" s="50"/>
      <c r="G424" s="59" t="str">
        <f>'[2]10квФ'!G424</f>
        <v>-</v>
      </c>
      <c r="H424" s="66" t="str">
        <f>'[2]10квФ'!H424</f>
        <v>-</v>
      </c>
      <c r="I424" s="60" t="str">
        <f>'[2]10квФ'!I424</f>
        <v>-</v>
      </c>
      <c r="J424" s="67"/>
      <c r="K424" s="67"/>
      <c r="L424" s="67"/>
      <c r="M424" s="67"/>
      <c r="N424" s="67"/>
      <c r="O424" s="67"/>
      <c r="P424" s="67"/>
      <c r="Q424" s="67"/>
      <c r="R424" s="67"/>
      <c r="S424" s="67"/>
      <c r="T424" s="67"/>
      <c r="U424" s="67"/>
      <c r="V424" s="67"/>
      <c r="W424" s="67"/>
      <c r="X424" s="67"/>
      <c r="Y424" s="67"/>
      <c r="Z424" s="67"/>
      <c r="AA424" s="67"/>
      <c r="AB424" s="67"/>
      <c r="AC424" s="67"/>
      <c r="AD424" s="67"/>
      <c r="AE424" s="67"/>
    </row>
    <row r="425" spans="1:31" ht="47.25" x14ac:dyDescent="0.25">
      <c r="A425" s="63" t="str">
        <f>'[2]10квФ'!A425</f>
        <v>24-0730</v>
      </c>
      <c r="B425" s="63" t="str">
        <f>'[2]10квФ'!B425</f>
        <v>есть</v>
      </c>
      <c r="C425" s="63" t="str">
        <f>'[2]10квФ'!C425</f>
        <v>план</v>
      </c>
      <c r="D425" s="64" t="str">
        <f>'[2]10квФ'!D425</f>
        <v>да</v>
      </c>
      <c r="E425" s="65" t="str">
        <f>'[2]10квФ'!E425</f>
        <v>нет</v>
      </c>
      <c r="F425" s="50"/>
      <c r="G425" s="59" t="str">
        <f>'[2]10квФ'!G425</f>
        <v>1.2.4.2</v>
      </c>
      <c r="H425" s="66" t="str">
        <f>'[2]10квФ'!H425</f>
        <v>Создание системы регистрации аварийных процессов и событий в составе СОТИАССО ПС 110 кВ О-30 Московская</v>
      </c>
      <c r="I425" s="60" t="str">
        <f>'[2]10квФ'!I425</f>
        <v>O_24-0730</v>
      </c>
      <c r="J425" s="52">
        <f>IF(B425="есть",'[2]10квФ'!M425,"нд")</f>
        <v>15.19620078</v>
      </c>
      <c r="K425" s="52">
        <f>IF($B425="есть",[2]ист!K425,"нд")</f>
        <v>0</v>
      </c>
      <c r="L425" s="52">
        <f>IF($B425="есть",[2]ист!L425,"нд")</f>
        <v>0</v>
      </c>
      <c r="M425" s="52">
        <f>IF($B425="есть",[2]ист!M425,"нд")</f>
        <v>15.19620078</v>
      </c>
      <c r="N425" s="52">
        <f>IF($B425="есть",[2]ист!O425+[2]ист!P425+[2]ист!Q425,"нд")</f>
        <v>0</v>
      </c>
      <c r="O425" s="53">
        <f>ROUND('[2]10квФ'!N425,8)</f>
        <v>0</v>
      </c>
      <c r="P425" s="53">
        <f>[2]ист!W425</f>
        <v>0</v>
      </c>
      <c r="Q425" s="53">
        <f>[2]ист!X425</f>
        <v>0</v>
      </c>
      <c r="R425" s="53">
        <f>ROUND(([2]ист!Y425+[2]ист!Z425),8)</f>
        <v>0</v>
      </c>
      <c r="S425" s="53">
        <f>O425-R425</f>
        <v>0</v>
      </c>
      <c r="T425" s="39"/>
      <c r="U425" s="53">
        <f>IF($J425="нд","нд",O425-J425)</f>
        <v>-15.19620078</v>
      </c>
      <c r="V425" s="55">
        <f>IF($J425=0,0,U425/J425)</f>
        <v>-1</v>
      </c>
      <c r="W425" s="53">
        <f>IF($J425="нд","нд",0)</f>
        <v>0</v>
      </c>
      <c r="X425" s="56">
        <f>IF($J425="нд","нд",0)</f>
        <v>0</v>
      </c>
      <c r="Y425" s="53">
        <f>Q425-L425</f>
        <v>0</v>
      </c>
      <c r="Z425" s="56">
        <f>IF(Y425=0,0,Y425/L425)</f>
        <v>0</v>
      </c>
      <c r="AA425" s="53">
        <f t="shared" ref="AA425" si="551">IF($J425="нд","нд",R425-M425)</f>
        <v>-15.19620078</v>
      </c>
      <c r="AB425" s="55">
        <f t="shared" ref="AB425" si="552">IF(M425=0,0,AA425/M425)</f>
        <v>-1</v>
      </c>
      <c r="AC425" s="53">
        <f t="shared" ref="AC425" si="553">IF($J425="нд","нд",S425-N425)</f>
        <v>0</v>
      </c>
      <c r="AD425" s="70">
        <f t="shared" ref="AD425" si="554">IF(N425=0,0,AC425/N425)</f>
        <v>0</v>
      </c>
      <c r="AE425" s="58" t="str">
        <f>'[2]10квФ'!Z425</f>
        <v>Отклонений нет.</v>
      </c>
    </row>
    <row r="426" spans="1:31" x14ac:dyDescent="0.25">
      <c r="A426" s="63">
        <f>'[2]10квФ'!A426</f>
        <v>0</v>
      </c>
      <c r="B426" s="63">
        <f>'[2]10квФ'!B426</f>
        <v>0</v>
      </c>
      <c r="C426" s="63">
        <f>'[2]10квФ'!C426</f>
        <v>0</v>
      </c>
      <c r="D426" s="64" t="str">
        <f>'[2]10квФ'!D426</f>
        <v>-</v>
      </c>
      <c r="E426" s="65">
        <f>'[2]10квФ'!E426</f>
        <v>0</v>
      </c>
      <c r="F426" s="50"/>
      <c r="G426" s="59" t="str">
        <f>'[2]10квФ'!G426</f>
        <v>-</v>
      </c>
      <c r="H426" s="66" t="str">
        <f>'[2]10квФ'!H426</f>
        <v>-</v>
      </c>
      <c r="I426" s="60" t="str">
        <f>'[2]10квФ'!I426</f>
        <v>-</v>
      </c>
      <c r="J426" s="39"/>
      <c r="K426" s="39"/>
      <c r="L426" s="39"/>
      <c r="M426" s="39"/>
      <c r="N426" s="39"/>
      <c r="O426" s="39"/>
      <c r="P426" s="39"/>
      <c r="Q426" s="39"/>
      <c r="R426" s="39"/>
      <c r="S426" s="39"/>
      <c r="T426" s="39"/>
      <c r="U426" s="39"/>
      <c r="V426" s="39"/>
      <c r="W426" s="39"/>
      <c r="X426" s="39"/>
      <c r="Y426" s="39"/>
      <c r="Z426" s="39"/>
      <c r="AA426" s="39"/>
      <c r="AB426" s="39"/>
      <c r="AC426" s="39"/>
      <c r="AD426" s="39"/>
      <c r="AE426" s="39"/>
    </row>
    <row r="427" spans="1:31" ht="236.25" x14ac:dyDescent="0.25">
      <c r="A427" s="63" t="str">
        <f>'[2]10квФ'!A427</f>
        <v>19-1190</v>
      </c>
      <c r="B427" s="63" t="str">
        <f>'[2]10квФ'!B427</f>
        <v>есть</v>
      </c>
      <c r="C427" s="63" t="str">
        <f>'[2]10квФ'!C427</f>
        <v>план</v>
      </c>
      <c r="D427" s="64" t="str">
        <f>'[2]10квФ'!D427</f>
        <v>да</v>
      </c>
      <c r="E427" s="65" t="str">
        <f>'[2]10квФ'!E427</f>
        <v>нет</v>
      </c>
      <c r="F427" s="50"/>
      <c r="G427" s="59" t="str">
        <f>'[2]10квФ'!G427</f>
        <v>1.2.4.2</v>
      </c>
      <c r="H427" s="66" t="str">
        <f>'[2]10квФ'!H427</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I427" s="60" t="str">
        <f>'[2]10квФ'!I427</f>
        <v>L_19-1190</v>
      </c>
      <c r="J427" s="52">
        <f>IF(B427="есть",'[2]10квФ'!M427,"нд")</f>
        <v>8.3676673400000006</v>
      </c>
      <c r="K427" s="52">
        <f>IF($B427="есть",[2]ист!K427,"нд")</f>
        <v>0</v>
      </c>
      <c r="L427" s="52">
        <f>IF($B427="есть",[2]ист!L427,"нд")</f>
        <v>0</v>
      </c>
      <c r="M427" s="52">
        <f>IF($B427="есть",[2]ист!M427,"нд")</f>
        <v>8.3676673400000006</v>
      </c>
      <c r="N427" s="52">
        <f>IF($B427="есть",[2]ист!O427+[2]ист!P427+[2]ист!Q427,"нд")</f>
        <v>0</v>
      </c>
      <c r="O427" s="53">
        <f>ROUND('[2]10квФ'!N427,8)</f>
        <v>0</v>
      </c>
      <c r="P427" s="53">
        <f>[2]ист!W427</f>
        <v>0</v>
      </c>
      <c r="Q427" s="53">
        <f>[2]ист!X427</f>
        <v>0</v>
      </c>
      <c r="R427" s="53">
        <f>ROUND(([2]ист!Y427+[2]ист!Z427),8)</f>
        <v>0</v>
      </c>
      <c r="S427" s="53">
        <f t="shared" ref="S427:S428" si="555">O427-R427</f>
        <v>0</v>
      </c>
      <c r="T427" s="54">
        <f t="shared" ref="T427:T429" si="556">(O427-SUM(Q427:S427))*1000000</f>
        <v>0</v>
      </c>
      <c r="U427" s="53">
        <f t="shared" ref="U427:U429" si="557">IF($J427="нд","нд",O427-J427)</f>
        <v>-8.3676673400000006</v>
      </c>
      <c r="V427" s="55">
        <f t="shared" ref="V427:V428" si="558">IF($J427=0,0,U427/J427)</f>
        <v>-1</v>
      </c>
      <c r="W427" s="53">
        <f t="shared" ref="W427:Y429" si="559">IF($J427="нд","нд",0)</f>
        <v>0</v>
      </c>
      <c r="X427" s="56">
        <f t="shared" si="559"/>
        <v>0</v>
      </c>
      <c r="Y427" s="53">
        <f t="shared" ref="Y427:Y428" si="560">Q427-L427</f>
        <v>0</v>
      </c>
      <c r="Z427" s="56">
        <f t="shared" ref="Z427:Z428" si="561">IF(Y427=0,0,Y427/L427)</f>
        <v>0</v>
      </c>
      <c r="AA427" s="53">
        <f t="shared" ref="AA427:AA429" si="562">IF($J427="нд","нд",R427-M427)</f>
        <v>-8.3676673400000006</v>
      </c>
      <c r="AB427" s="55">
        <f t="shared" ref="AB427:AB428" si="563">IF(M427=0,0,AA427/M427)</f>
        <v>-1</v>
      </c>
      <c r="AC427" s="53">
        <f t="shared" ref="AC427:AC429" si="564">IF($J427="нд","нд",S427-N427)</f>
        <v>0</v>
      </c>
      <c r="AD427" s="70">
        <f t="shared" ref="AD427:AD428" si="565">IF(N427=0,0,AC427/N427)</f>
        <v>0</v>
      </c>
      <c r="AE427" s="58" t="str">
        <f>'[2]10квФ'!Z427</f>
        <v>Отклонение от плана обусловлено  фактом выполненных работ и финансирования в 2024 году.</v>
      </c>
    </row>
    <row r="428" spans="1:31" ht="252" x14ac:dyDescent="0.25">
      <c r="A428" s="63" t="str">
        <f>'[2]10квФ'!A428</f>
        <v>19-1191</v>
      </c>
      <c r="B428" s="63" t="str">
        <f>'[2]10квФ'!B428</f>
        <v>есть</v>
      </c>
      <c r="C428" s="63" t="str">
        <f>'[2]10квФ'!C428</f>
        <v>план</v>
      </c>
      <c r="D428" s="64" t="str">
        <f>'[2]10квФ'!D428</f>
        <v>да</v>
      </c>
      <c r="E428" s="65" t="str">
        <f>'[2]10квФ'!E428</f>
        <v>нет</v>
      </c>
      <c r="F428" s="50"/>
      <c r="G428" s="59" t="str">
        <f>'[2]10квФ'!G428</f>
        <v>1.2.4.2</v>
      </c>
      <c r="H428" s="66" t="str">
        <f>'[2]10квФ'!H428</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I428" s="60" t="str">
        <f>'[2]10квФ'!I428</f>
        <v>N_19-1191</v>
      </c>
      <c r="J428" s="52">
        <f>IF(B428="есть",'[2]10квФ'!M428,"нд")</f>
        <v>12.05233786</v>
      </c>
      <c r="K428" s="52">
        <f>IF($B428="есть",[2]ист!K428,"нд")</f>
        <v>0</v>
      </c>
      <c r="L428" s="52">
        <f>IF($B428="есть",[2]ист!L428,"нд")</f>
        <v>0</v>
      </c>
      <c r="M428" s="52">
        <f>IF($B428="есть",[2]ист!M428,"нд")</f>
        <v>12.05233786</v>
      </c>
      <c r="N428" s="52">
        <f>IF($B428="есть",[2]ист!O428+[2]ист!P428+[2]ист!Q428,"нд")</f>
        <v>0</v>
      </c>
      <c r="O428" s="53">
        <f>ROUND('[2]10квФ'!N428,8)</f>
        <v>3.9928672999999999</v>
      </c>
      <c r="P428" s="53">
        <f>[2]ист!W428</f>
        <v>0</v>
      </c>
      <c r="Q428" s="53">
        <f>[2]ист!X428</f>
        <v>0</v>
      </c>
      <c r="R428" s="53">
        <f>ROUND(([2]ист!Y428+[2]ист!Z428),8)</f>
        <v>3.9928672999999999</v>
      </c>
      <c r="S428" s="53">
        <f t="shared" si="555"/>
        <v>0</v>
      </c>
      <c r="T428" s="54">
        <f t="shared" si="556"/>
        <v>0</v>
      </c>
      <c r="U428" s="53">
        <f t="shared" si="557"/>
        <v>-8.0594705599999994</v>
      </c>
      <c r="V428" s="55">
        <f t="shared" si="558"/>
        <v>-0.66870599327855218</v>
      </c>
      <c r="W428" s="53">
        <f t="shared" si="559"/>
        <v>0</v>
      </c>
      <c r="X428" s="56">
        <f t="shared" si="559"/>
        <v>0</v>
      </c>
      <c r="Y428" s="53">
        <f t="shared" si="560"/>
        <v>0</v>
      </c>
      <c r="Z428" s="56">
        <f t="shared" si="561"/>
        <v>0</v>
      </c>
      <c r="AA428" s="53">
        <f t="shared" si="562"/>
        <v>-8.0594705599999994</v>
      </c>
      <c r="AB428" s="55">
        <f t="shared" si="563"/>
        <v>-0.66870599327855218</v>
      </c>
      <c r="AC428" s="53">
        <f t="shared" si="564"/>
        <v>0</v>
      </c>
      <c r="AD428" s="70">
        <f t="shared" si="565"/>
        <v>0</v>
      </c>
      <c r="AE428" s="58" t="str">
        <f>'[2]10квФ'!Z428</f>
        <v>Отклонение от плана обусловлено долгими сроками поставки оборудования паромной переправой в Калининградскую область.</v>
      </c>
    </row>
    <row r="429" spans="1:31" ht="126" x14ac:dyDescent="0.25">
      <c r="A429" s="63" t="str">
        <f>'[2]10квФ'!A429</f>
        <v>24-1147</v>
      </c>
      <c r="B429" s="63">
        <f>'[2]10квФ'!B429</f>
        <v>0</v>
      </c>
      <c r="C429" s="63" t="str">
        <f>'[2]10квФ'!C429</f>
        <v>внеплан</v>
      </c>
      <c r="D429" s="64" t="str">
        <f>'[2]10квФ'!D429</f>
        <v>да</v>
      </c>
      <c r="E429" s="65" t="str">
        <f>'[2]10квФ'!E429</f>
        <v>нет</v>
      </c>
      <c r="F429" s="50"/>
      <c r="G429" s="59" t="str">
        <f>'[2]10квФ'!G429</f>
        <v>1.2.4.2</v>
      </c>
      <c r="H429" s="66" t="str">
        <f>'[2]10квФ'!H429</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I429" s="60" t="str">
        <f>'[2]10квФ'!I429</f>
        <v>O_24-1147</v>
      </c>
      <c r="J429" s="52" t="str">
        <f>IF(B429="есть",'[2]10квФ'!M429,"нд")</f>
        <v>нд</v>
      </c>
      <c r="K429" s="52" t="str">
        <f>IF($B429="есть",[2]ист!K429,"нд")</f>
        <v>нд</v>
      </c>
      <c r="L429" s="52" t="str">
        <f>IF($B429="есть",[2]ист!L429,"нд")</f>
        <v>нд</v>
      </c>
      <c r="M429" s="52" t="str">
        <f>IF($B429="есть",[2]ист!M429,"нд")</f>
        <v>нд</v>
      </c>
      <c r="N429" s="52" t="str">
        <f>IF($B429="есть",[2]ист!O429+[2]ист!P429+[2]ист!Q429,"нд")</f>
        <v>нд</v>
      </c>
      <c r="O429" s="53">
        <f>ROUND('[2]10квФ'!N429,8)</f>
        <v>0</v>
      </c>
      <c r="P429" s="53">
        <f>[2]ист!W429</f>
        <v>0</v>
      </c>
      <c r="Q429" s="53">
        <f>[2]ист!X429</f>
        <v>0</v>
      </c>
      <c r="R429" s="53">
        <f>ROUND(([2]ист!Y429+[2]ист!Z429),8)</f>
        <v>0</v>
      </c>
      <c r="S429" s="53">
        <f>O429-R429</f>
        <v>0</v>
      </c>
      <c r="T429" s="54">
        <f t="shared" si="556"/>
        <v>0</v>
      </c>
      <c r="U429" s="53" t="str">
        <f t="shared" si="557"/>
        <v>нд</v>
      </c>
      <c r="V429" s="55" t="str">
        <f t="shared" ref="V429" si="566">IF($J429="нд", "нд",U429/J429)</f>
        <v>нд</v>
      </c>
      <c r="W429" s="53" t="str">
        <f t="shared" si="559"/>
        <v>нд</v>
      </c>
      <c r="X429" s="56" t="str">
        <f t="shared" si="559"/>
        <v>нд</v>
      </c>
      <c r="Y429" s="53" t="str">
        <f t="shared" si="559"/>
        <v>нд</v>
      </c>
      <c r="Z429" s="56" t="str">
        <f t="shared" ref="Z429" si="567">IF(Y429="нд","нд",0)</f>
        <v>нд</v>
      </c>
      <c r="AA429" s="53" t="str">
        <f t="shared" si="562"/>
        <v>нд</v>
      </c>
      <c r="AB429" s="55" t="str">
        <f t="shared" ref="AB429" si="568">IF(M429="нд","нд",AA429/M429)</f>
        <v>нд</v>
      </c>
      <c r="AC429" s="53" t="str">
        <f t="shared" si="564"/>
        <v>нд</v>
      </c>
      <c r="AD429" s="55" t="str">
        <f t="shared" ref="AD429" si="569">IF(N429="нд","нд",AC429/N429)</f>
        <v>нд</v>
      </c>
      <c r="AE429" s="58" t="str">
        <f>'[2]10квФ'!Z429</f>
        <v>1. 	Выполнение мероприятий по защите высоковольтного трансформаторного оборудования объектов ПС ПАО «РОССЕТИ» от внешних воздействий на основании п.4.1 протокола заседания штаба №МА/116/1601 от 25.10.2022;
2. На основании п. 4.2. протокола от 07 июня 2024 года №11 заседания оперативного штаба Калининградской области по реализации мер, предусмотренных Указом Президента Российской Федерации от 19 октября 2022 года №757 "О мерах, осуществляемых в субъектах Российской Федерации в связи с Указом Президента Российской Федерации от 19 октября 2022 года №755"</v>
      </c>
    </row>
    <row r="430" spans="1:31" x14ac:dyDescent="0.25">
      <c r="A430" s="63">
        <f>'[2]10квФ'!A430</f>
        <v>0</v>
      </c>
      <c r="B430" s="63">
        <f>'[2]10квФ'!B430</f>
        <v>0</v>
      </c>
      <c r="C430" s="63">
        <f>'[2]10квФ'!C430</f>
        <v>0</v>
      </c>
      <c r="D430" s="64" t="str">
        <f>'[2]10квФ'!D430</f>
        <v>-</v>
      </c>
      <c r="E430" s="65">
        <f>'[2]10квФ'!E430</f>
        <v>0</v>
      </c>
      <c r="F430" s="50"/>
      <c r="G430" s="59" t="str">
        <f>'[2]10квФ'!G430</f>
        <v>-</v>
      </c>
      <c r="H430" s="66" t="str">
        <f>'[2]10квФ'!H430</f>
        <v>-</v>
      </c>
      <c r="I430" s="60" t="str">
        <f>'[2]10квФ'!I430</f>
        <v>-</v>
      </c>
      <c r="J430" s="52"/>
      <c r="K430" s="52"/>
      <c r="L430" s="52"/>
      <c r="M430" s="52"/>
      <c r="N430" s="52"/>
      <c r="O430" s="53"/>
      <c r="P430" s="53"/>
      <c r="Q430" s="53"/>
      <c r="R430" s="53"/>
      <c r="S430" s="53"/>
      <c r="T430" s="53"/>
      <c r="U430" s="53"/>
      <c r="V430" s="55"/>
      <c r="W430" s="53"/>
      <c r="X430" s="56"/>
      <c r="Y430" s="53"/>
      <c r="Z430" s="56"/>
      <c r="AA430" s="53"/>
      <c r="AB430" s="55"/>
      <c r="AC430" s="53"/>
      <c r="AD430" s="55"/>
      <c r="AE430" s="58"/>
    </row>
    <row r="431" spans="1:31" ht="94.5" x14ac:dyDescent="0.25">
      <c r="A431" s="63" t="str">
        <f>'[2]10квФ'!A431</f>
        <v>22-0924</v>
      </c>
      <c r="B431" s="63" t="str">
        <f>'[2]10квФ'!B431</f>
        <v>есть</v>
      </c>
      <c r="C431" s="63" t="str">
        <f>'[2]10квФ'!C431</f>
        <v>план</v>
      </c>
      <c r="D431" s="64" t="str">
        <f>'[2]10квФ'!D431</f>
        <v>да</v>
      </c>
      <c r="E431" s="65" t="str">
        <f>'[2]10квФ'!E431</f>
        <v>нет</v>
      </c>
      <c r="F431" s="50"/>
      <c r="G431" s="59" t="str">
        <f>'[2]10квФ'!G431</f>
        <v>1.2.4.2</v>
      </c>
      <c r="H431" s="66" t="str">
        <f>'[2]10квФ'!H431</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I431" s="60" t="str">
        <f>'[2]10квФ'!I431</f>
        <v>O_22-0924</v>
      </c>
      <c r="J431" s="52">
        <f>IF(B431="есть",'[2]10квФ'!M431,"нд")</f>
        <v>3.4502394399999998</v>
      </c>
      <c r="K431" s="52">
        <v>0</v>
      </c>
      <c r="L431" s="52">
        <f>IF($B431="есть",[2]ист!L431,"нд")</f>
        <v>0</v>
      </c>
      <c r="M431" s="52">
        <f>IF($B431="есть",[2]ист!M431,"нд")</f>
        <v>3.4502394399999998</v>
      </c>
      <c r="N431" s="52">
        <f>IF($B431="есть",[2]ист!O431+[2]ист!P431+[2]ист!Q431,"нд")</f>
        <v>0</v>
      </c>
      <c r="O431" s="53">
        <f>ROUND('[2]10квФ'!N431,8)</f>
        <v>0</v>
      </c>
      <c r="P431" s="53">
        <f>[2]ист!W431</f>
        <v>0</v>
      </c>
      <c r="Q431" s="53">
        <f>[2]ист!X431</f>
        <v>0</v>
      </c>
      <c r="R431" s="53">
        <f>ROUND(([2]ист!Y431+[2]ист!Z431),8)</f>
        <v>0</v>
      </c>
      <c r="S431" s="53">
        <f>O431-R431</f>
        <v>0</v>
      </c>
      <c r="T431" s="54">
        <f>(O431-SUM(Q431:S431))*1000000</f>
        <v>0</v>
      </c>
      <c r="U431" s="53">
        <f>IF($J431="нд","нд",O431-J431)</f>
        <v>-3.4502394399999998</v>
      </c>
      <c r="V431" s="55">
        <f>IF($J431=0,0,U431/J431)</f>
        <v>-1</v>
      </c>
      <c r="W431" s="53">
        <f>IF($J431="нд","нд",0)</f>
        <v>0</v>
      </c>
      <c r="X431" s="56">
        <f>IF($J431="нд","нд",0)</f>
        <v>0</v>
      </c>
      <c r="Y431" s="53">
        <f>Q431-L431</f>
        <v>0</v>
      </c>
      <c r="Z431" s="56">
        <f>IF(Y431=0,0,Y431/L431)</f>
        <v>0</v>
      </c>
      <c r="AA431" s="53">
        <f>IF($J431="нд","нд",R431-M431)</f>
        <v>-3.4502394399999998</v>
      </c>
      <c r="AB431" s="55">
        <f>IF(M431=0,0,AA431/M431)</f>
        <v>-1</v>
      </c>
      <c r="AC431" s="53">
        <f>IF($J431="нд","нд",S431-N431)</f>
        <v>0</v>
      </c>
      <c r="AD431" s="70">
        <f>IF(N431=0,0,AC431/N431)</f>
        <v>0</v>
      </c>
      <c r="AE431" s="58" t="str">
        <f>'[2]10квФ'!Z431</f>
        <v>Объект ИП профинансирован в 2024 году.</v>
      </c>
    </row>
    <row r="432" spans="1:31" ht="63" x14ac:dyDescent="0.25">
      <c r="E432" s="50"/>
      <c r="F432" s="50"/>
      <c r="G432" s="47" t="str">
        <f>'[2]10квФ'!G432</f>
        <v>1.3</v>
      </c>
      <c r="H432" s="47" t="s">
        <v>73</v>
      </c>
      <c r="I432" s="61" t="s">
        <v>37</v>
      </c>
      <c r="J432" s="39">
        <f t="shared" ref="J432:U433" si="570">J433</f>
        <v>0</v>
      </c>
      <c r="K432" s="39">
        <f t="shared" si="570"/>
        <v>0</v>
      </c>
      <c r="L432" s="39">
        <f t="shared" si="570"/>
        <v>0</v>
      </c>
      <c r="M432" s="39">
        <f t="shared" si="570"/>
        <v>0</v>
      </c>
      <c r="N432" s="39">
        <f t="shared" si="570"/>
        <v>0</v>
      </c>
      <c r="O432" s="39">
        <f t="shared" si="570"/>
        <v>0</v>
      </c>
      <c r="P432" s="39">
        <f t="shared" si="570"/>
        <v>0</v>
      </c>
      <c r="Q432" s="39">
        <f t="shared" si="570"/>
        <v>0</v>
      </c>
      <c r="R432" s="39">
        <f t="shared" si="570"/>
        <v>0</v>
      </c>
      <c r="S432" s="39">
        <f t="shared" si="570"/>
        <v>0</v>
      </c>
      <c r="T432" s="39"/>
      <c r="U432" s="39">
        <f t="shared" si="570"/>
        <v>0</v>
      </c>
      <c r="V432" s="40">
        <f>IF($J432=0,0,U432/J432)</f>
        <v>0</v>
      </c>
      <c r="W432" s="39">
        <f t="shared" ref="W432:Y434" si="571">IF($J432="нд","нд",0)</f>
        <v>0</v>
      </c>
      <c r="X432" s="40">
        <f t="shared" si="571"/>
        <v>0</v>
      </c>
      <c r="Y432" s="39">
        <f t="shared" si="571"/>
        <v>0</v>
      </c>
      <c r="Z432" s="40">
        <f>IF(Y432="нд","нд",0)</f>
        <v>0</v>
      </c>
      <c r="AA432" s="39">
        <f>IF($J432="нд","нд",R432-M432)</f>
        <v>0</v>
      </c>
      <c r="AB432" s="40">
        <f>IF(M432=0,0,AA432/M432)</f>
        <v>0</v>
      </c>
      <c r="AC432" s="39">
        <f>IF($J432="нд","нд",S432-N432)</f>
        <v>0</v>
      </c>
      <c r="AD432" s="40">
        <f>IF(N432=0,0,AC432/N432)</f>
        <v>0</v>
      </c>
      <c r="AE432" s="39" t="s">
        <v>38</v>
      </c>
    </row>
    <row r="433" spans="1:31" ht="47.25" x14ac:dyDescent="0.25">
      <c r="E433" s="50"/>
      <c r="F433" s="50"/>
      <c r="G433" s="48" t="str">
        <f>'[2]10квФ'!G433</f>
        <v>1.3.1</v>
      </c>
      <c r="H433" s="48" t="s">
        <v>74</v>
      </c>
      <c r="I433" s="61" t="s">
        <v>37</v>
      </c>
      <c r="J433" s="39">
        <f t="shared" si="570"/>
        <v>0</v>
      </c>
      <c r="K433" s="39">
        <f t="shared" si="570"/>
        <v>0</v>
      </c>
      <c r="L433" s="39">
        <f t="shared" si="570"/>
        <v>0</v>
      </c>
      <c r="M433" s="39">
        <f t="shared" si="570"/>
        <v>0</v>
      </c>
      <c r="N433" s="39">
        <f t="shared" si="570"/>
        <v>0</v>
      </c>
      <c r="O433" s="39">
        <f t="shared" si="570"/>
        <v>0</v>
      </c>
      <c r="P433" s="39">
        <f t="shared" si="570"/>
        <v>0</v>
      </c>
      <c r="Q433" s="39">
        <f t="shared" si="570"/>
        <v>0</v>
      </c>
      <c r="R433" s="39">
        <f t="shared" si="570"/>
        <v>0</v>
      </c>
      <c r="S433" s="39">
        <f t="shared" si="570"/>
        <v>0</v>
      </c>
      <c r="T433" s="39"/>
      <c r="U433" s="39">
        <f t="shared" si="570"/>
        <v>0</v>
      </c>
      <c r="V433" s="40">
        <f>IF($J433=0,0,U433/J433)</f>
        <v>0</v>
      </c>
      <c r="W433" s="39">
        <f t="shared" si="571"/>
        <v>0</v>
      </c>
      <c r="X433" s="40">
        <f t="shared" si="571"/>
        <v>0</v>
      </c>
      <c r="Y433" s="39">
        <f t="shared" si="571"/>
        <v>0</v>
      </c>
      <c r="Z433" s="40">
        <f>IF(Y433="нд","нд",0)</f>
        <v>0</v>
      </c>
      <c r="AA433" s="39">
        <f>IF($J433="нд","нд",R433-M433)</f>
        <v>0</v>
      </c>
      <c r="AB433" s="40">
        <f>IF(M433=0,0,AA433/M433)</f>
        <v>0</v>
      </c>
      <c r="AC433" s="39">
        <f>IF($J433="нд","нд",S433-N433)</f>
        <v>0</v>
      </c>
      <c r="AD433" s="40">
        <f>IF(N433=0,0,AC433/N433)</f>
        <v>0</v>
      </c>
      <c r="AE433" s="39" t="s">
        <v>38</v>
      </c>
    </row>
    <row r="434" spans="1:31" ht="47.25" x14ac:dyDescent="0.25">
      <c r="E434" s="50"/>
      <c r="F434" s="50"/>
      <c r="G434" s="48" t="str">
        <f>'[2]10квФ'!G434</f>
        <v>1.3.2</v>
      </c>
      <c r="H434" s="48" t="s">
        <v>75</v>
      </c>
      <c r="I434" s="61" t="s">
        <v>37</v>
      </c>
      <c r="J434" s="39">
        <f t="shared" ref="J434:U434" si="572">SUM(J435:J438)</f>
        <v>0</v>
      </c>
      <c r="K434" s="39">
        <f t="shared" si="572"/>
        <v>0</v>
      </c>
      <c r="L434" s="39">
        <f t="shared" si="572"/>
        <v>0</v>
      </c>
      <c r="M434" s="39">
        <f t="shared" si="572"/>
        <v>0</v>
      </c>
      <c r="N434" s="39">
        <f t="shared" si="572"/>
        <v>0</v>
      </c>
      <c r="O434" s="39">
        <f t="shared" si="572"/>
        <v>0</v>
      </c>
      <c r="P434" s="39">
        <f t="shared" si="572"/>
        <v>0</v>
      </c>
      <c r="Q434" s="39">
        <f t="shared" si="572"/>
        <v>0</v>
      </c>
      <c r="R434" s="39">
        <f t="shared" si="572"/>
        <v>0</v>
      </c>
      <c r="S434" s="39">
        <f t="shared" si="572"/>
        <v>0</v>
      </c>
      <c r="T434" s="39"/>
      <c r="U434" s="39">
        <f t="shared" si="572"/>
        <v>0</v>
      </c>
      <c r="V434" s="40">
        <f>IF($J434=0,0,U434/J434)</f>
        <v>0</v>
      </c>
      <c r="W434" s="39">
        <f t="shared" si="571"/>
        <v>0</v>
      </c>
      <c r="X434" s="40">
        <f t="shared" si="571"/>
        <v>0</v>
      </c>
      <c r="Y434" s="39">
        <f t="shared" si="571"/>
        <v>0</v>
      </c>
      <c r="AA434" s="39">
        <f>IF($J434="нд","нд",R434-M434)</f>
        <v>0</v>
      </c>
      <c r="AB434" s="40">
        <f>IF(M434=0,0,AA434/M434)</f>
        <v>0</v>
      </c>
      <c r="AC434" s="39">
        <f>IF($J434="нд","нд",S434-N434)</f>
        <v>0</v>
      </c>
      <c r="AD434" s="40">
        <f>IF(N434=0,0,AC434/N434)</f>
        <v>0</v>
      </c>
      <c r="AE434" s="39" t="s">
        <v>38</v>
      </c>
    </row>
    <row r="435" spans="1:31" x14ac:dyDescent="0.25">
      <c r="A435" s="63">
        <f>'[2]10квФ'!A435</f>
        <v>0</v>
      </c>
      <c r="B435" s="63">
        <f>'[2]10квФ'!B435</f>
        <v>0</v>
      </c>
      <c r="C435" s="63">
        <f>'[2]10квФ'!C435</f>
        <v>0</v>
      </c>
      <c r="D435" s="64" t="str">
        <f>'[2]10квФ'!D435</f>
        <v>-</v>
      </c>
      <c r="E435" s="65">
        <f>'[2]10квФ'!E435</f>
        <v>0</v>
      </c>
      <c r="F435" s="50"/>
      <c r="G435" s="59" t="str">
        <f>'[2]10квФ'!G435</f>
        <v>-</v>
      </c>
      <c r="H435" s="66" t="str">
        <f>'[2]10квФ'!H435</f>
        <v>-</v>
      </c>
      <c r="I435" s="60" t="str">
        <f>'[2]10квФ'!I435</f>
        <v>-</v>
      </c>
      <c r="J435" s="39"/>
      <c r="K435" s="39"/>
      <c r="L435" s="39"/>
      <c r="M435" s="39"/>
      <c r="N435" s="39"/>
      <c r="O435" s="39"/>
      <c r="P435" s="39"/>
      <c r="Q435" s="39"/>
      <c r="R435" s="39"/>
      <c r="S435" s="39"/>
      <c r="T435" s="39"/>
      <c r="U435" s="39"/>
      <c r="V435" s="39"/>
      <c r="W435" s="39"/>
      <c r="X435" s="39"/>
      <c r="Y435" s="39"/>
      <c r="Z435" s="39"/>
      <c r="AA435" s="39"/>
      <c r="AB435" s="39"/>
      <c r="AC435" s="39"/>
      <c r="AD435" s="39"/>
      <c r="AE435" s="39"/>
    </row>
    <row r="436" spans="1:31" x14ac:dyDescent="0.25">
      <c r="A436" s="63">
        <f>'[2]10квФ'!A436</f>
        <v>0</v>
      </c>
      <c r="B436" s="63">
        <f>'[2]10квФ'!B436</f>
        <v>0</v>
      </c>
      <c r="C436" s="63">
        <f>'[2]10квФ'!C436</f>
        <v>0</v>
      </c>
      <c r="D436" s="64" t="str">
        <f>'[2]10квФ'!D436</f>
        <v>-</v>
      </c>
      <c r="E436" s="65">
        <f>'[2]10квФ'!E436</f>
        <v>0</v>
      </c>
      <c r="F436" s="50"/>
      <c r="G436" s="59" t="str">
        <f>'[2]10квФ'!G436</f>
        <v>-</v>
      </c>
      <c r="H436" s="66" t="str">
        <f>'[2]10квФ'!H436</f>
        <v>-</v>
      </c>
      <c r="I436" s="60" t="str">
        <f>'[2]10квФ'!I436</f>
        <v>-</v>
      </c>
      <c r="J436" s="39"/>
      <c r="K436" s="39"/>
      <c r="L436" s="39"/>
      <c r="M436" s="39"/>
      <c r="N436" s="39"/>
      <c r="O436" s="39"/>
      <c r="P436" s="39"/>
      <c r="Q436" s="39"/>
      <c r="R436" s="39"/>
      <c r="S436" s="39"/>
      <c r="T436" s="39"/>
      <c r="U436" s="39"/>
      <c r="V436" s="39"/>
      <c r="W436" s="39"/>
      <c r="X436" s="39"/>
      <c r="Y436" s="39"/>
      <c r="Z436" s="39"/>
      <c r="AA436" s="39"/>
      <c r="AB436" s="39"/>
      <c r="AC436" s="39"/>
      <c r="AD436" s="39"/>
      <c r="AE436" s="39"/>
    </row>
    <row r="437" spans="1:31" x14ac:dyDescent="0.25">
      <c r="A437" s="63">
        <f>'[2]10квФ'!A437</f>
        <v>0</v>
      </c>
      <c r="B437" s="63">
        <f>'[2]10квФ'!B437</f>
        <v>0</v>
      </c>
      <c r="C437" s="63">
        <f>'[2]10квФ'!C437</f>
        <v>0</v>
      </c>
      <c r="D437" s="64" t="str">
        <f>'[2]10квФ'!D437</f>
        <v>-</v>
      </c>
      <c r="E437" s="65">
        <f>'[2]10квФ'!E437</f>
        <v>0</v>
      </c>
      <c r="F437" s="50"/>
      <c r="G437" s="59" t="str">
        <f>'[2]10квФ'!G437</f>
        <v>-</v>
      </c>
      <c r="H437" s="66" t="str">
        <f>'[2]10квФ'!H437</f>
        <v>-</v>
      </c>
      <c r="I437" s="60" t="str">
        <f>'[2]10квФ'!I437</f>
        <v>-</v>
      </c>
      <c r="J437" s="39"/>
      <c r="K437" s="39"/>
      <c r="L437" s="39"/>
      <c r="M437" s="39"/>
      <c r="N437" s="39"/>
      <c r="O437" s="39"/>
      <c r="P437" s="39"/>
      <c r="Q437" s="39"/>
      <c r="R437" s="39"/>
      <c r="S437" s="39"/>
      <c r="T437" s="39"/>
      <c r="U437" s="39"/>
      <c r="V437" s="39"/>
      <c r="W437" s="39"/>
      <c r="X437" s="39"/>
      <c r="Y437" s="39"/>
      <c r="Z437" s="39"/>
      <c r="AA437" s="39"/>
      <c r="AB437" s="39"/>
      <c r="AC437" s="39"/>
      <c r="AD437" s="39"/>
      <c r="AE437" s="39"/>
    </row>
    <row r="438" spans="1:31" x14ac:dyDescent="0.25">
      <c r="A438" s="63">
        <f>'[2]10квФ'!A438</f>
        <v>0</v>
      </c>
      <c r="B438" s="63">
        <f>'[2]10квФ'!B438</f>
        <v>0</v>
      </c>
      <c r="C438" s="63">
        <f>'[2]10квФ'!C438</f>
        <v>0</v>
      </c>
      <c r="D438" s="64" t="str">
        <f>'[2]10квФ'!D438</f>
        <v>-</v>
      </c>
      <c r="E438" s="65">
        <f>'[2]10квФ'!E438</f>
        <v>0</v>
      </c>
      <c r="F438" s="50"/>
      <c r="G438" s="59" t="str">
        <f>'[2]10квФ'!G438</f>
        <v>-</v>
      </c>
      <c r="H438" s="66" t="str">
        <f>'[2]10квФ'!H438</f>
        <v>-</v>
      </c>
      <c r="I438" s="60" t="str">
        <f>'[2]10квФ'!I438</f>
        <v>-</v>
      </c>
      <c r="J438" s="39"/>
      <c r="K438" s="39"/>
      <c r="L438" s="39"/>
      <c r="M438" s="39"/>
      <c r="N438" s="39"/>
      <c r="O438" s="39"/>
      <c r="P438" s="39"/>
      <c r="Q438" s="39"/>
      <c r="R438" s="39"/>
      <c r="S438" s="39"/>
      <c r="T438" s="39"/>
      <c r="U438" s="39"/>
      <c r="V438" s="39"/>
      <c r="W438" s="39"/>
      <c r="X438" s="39"/>
      <c r="Y438" s="39"/>
      <c r="Z438" s="39"/>
      <c r="AA438" s="39"/>
      <c r="AB438" s="39"/>
      <c r="AC438" s="39"/>
      <c r="AD438" s="39"/>
      <c r="AE438" s="39"/>
    </row>
    <row r="439" spans="1:31" ht="31.5" x14ac:dyDescent="0.25">
      <c r="E439" s="50"/>
      <c r="F439" s="50"/>
      <c r="G439" s="72" t="str">
        <f>'[2]10квФ'!G439</f>
        <v>1.4</v>
      </c>
      <c r="H439" s="47" t="s">
        <v>76</v>
      </c>
      <c r="I439" s="61" t="s">
        <v>37</v>
      </c>
      <c r="J439" s="39">
        <f t="shared" ref="J439:S439" si="573">SUM(J440:J462)</f>
        <v>168.35287446000001</v>
      </c>
      <c r="K439" s="39">
        <f t="shared" si="573"/>
        <v>0</v>
      </c>
      <c r="L439" s="39">
        <f t="shared" si="573"/>
        <v>0</v>
      </c>
      <c r="M439" s="39">
        <f t="shared" si="573"/>
        <v>160.49463685000001</v>
      </c>
      <c r="N439" s="39">
        <f t="shared" si="573"/>
        <v>7.8582376099999998</v>
      </c>
      <c r="O439" s="39">
        <f t="shared" si="573"/>
        <v>7.8968659299999988</v>
      </c>
      <c r="P439" s="39">
        <f t="shared" si="573"/>
        <v>0</v>
      </c>
      <c r="Q439" s="39">
        <f t="shared" si="573"/>
        <v>0</v>
      </c>
      <c r="R439" s="39">
        <f t="shared" si="573"/>
        <v>7.8968659299999988</v>
      </c>
      <c r="S439" s="39">
        <f t="shared" si="573"/>
        <v>0</v>
      </c>
      <c r="T439" s="39"/>
      <c r="U439" s="62">
        <f>O439-J439</f>
        <v>-160.45600853000002</v>
      </c>
      <c r="V439" s="40">
        <f>IF($J439=0,0,U439/J439)</f>
        <v>-0.95309337036668029</v>
      </c>
      <c r="W439" s="39">
        <f>IF($J439="нд","нд",0)</f>
        <v>0</v>
      </c>
      <c r="X439" s="40">
        <f>IF($J439="нд","нд",0)</f>
        <v>0</v>
      </c>
      <c r="Y439" s="39">
        <f>Q439-L439</f>
        <v>0</v>
      </c>
      <c r="Z439" s="40">
        <f>IF(Y434="нд","нд",0)</f>
        <v>0</v>
      </c>
      <c r="AA439" s="62">
        <f>IF($J439="нд","нд",R439-M439)</f>
        <v>-152.59777092000002</v>
      </c>
      <c r="AB439" s="55">
        <f>IF(M439=0,0,AA439/M439)</f>
        <v>-0.95079669897393215</v>
      </c>
      <c r="AC439" s="62">
        <f>IF($J439="нд","нд",S439-N439)</f>
        <v>-7.8582376099999998</v>
      </c>
      <c r="AD439" s="40">
        <f>IF(N439=0,0,AC439/N439)</f>
        <v>-1</v>
      </c>
      <c r="AE439" s="39" t="s">
        <v>38</v>
      </c>
    </row>
    <row r="440" spans="1:31" ht="63" x14ac:dyDescent="0.25">
      <c r="A440" s="63" t="str">
        <f>'[2]10квФ'!A440</f>
        <v>24-0794</v>
      </c>
      <c r="B440" s="63" t="str">
        <f>'[2]10квФ'!B440</f>
        <v>есть</v>
      </c>
      <c r="C440" s="63" t="str">
        <f>'[2]10квФ'!C440</f>
        <v>план</v>
      </c>
      <c r="D440" s="64" t="str">
        <f>'[2]10квФ'!D440</f>
        <v>да</v>
      </c>
      <c r="E440" s="65">
        <f>'[2]10квФ'!E440</f>
        <v>0</v>
      </c>
      <c r="F440" s="50"/>
      <c r="G440" s="59" t="str">
        <f>'[2]10квФ'!G440</f>
        <v>1.4</v>
      </c>
      <c r="H440" s="66" t="str">
        <f>'[2]10квФ'!H440</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I440" s="60" t="str">
        <f>'[2]10квФ'!I440</f>
        <v>O_24-0794</v>
      </c>
      <c r="J440" s="52">
        <f>IF(B440="есть",SUM(K440:N440),"нд")</f>
        <v>7.8582376099999998</v>
      </c>
      <c r="K440" s="52">
        <f>IF($B440="есть",[2]ист!K440,"нд")</f>
        <v>0</v>
      </c>
      <c r="L440" s="52">
        <f>IF($B440="есть",[2]ист!L440,"нд")</f>
        <v>0</v>
      </c>
      <c r="M440" s="52">
        <f>IF($B440="есть",[2]ист!M440,"нд")</f>
        <v>0</v>
      </c>
      <c r="N440" s="52">
        <f>IF($B440="есть",[2]ист!O440+[2]ист!P440+[2]ист!Q440,"нд")</f>
        <v>7.8582376099999998</v>
      </c>
      <c r="O440" s="53">
        <f>ROUND([2]ист!V440,8)</f>
        <v>0</v>
      </c>
      <c r="P440" s="53">
        <f>[2]ист!W440</f>
        <v>0</v>
      </c>
      <c r="Q440" s="53">
        <f>[2]ист!X440</f>
        <v>0</v>
      </c>
      <c r="R440" s="53">
        <f>ROUND(([2]ист!Y440+[2]ист!Z440),8)</f>
        <v>0</v>
      </c>
      <c r="S440" s="53">
        <f t="shared" ref="S440:S462" si="574">O440-R440</f>
        <v>0</v>
      </c>
      <c r="T440" s="53"/>
      <c r="U440" s="53">
        <f>IF($J440="нд","нд",O440-J440)</f>
        <v>-7.8582376099999998</v>
      </c>
      <c r="V440" s="55">
        <f>IF($J440=0,0,U440/J440)</f>
        <v>-1</v>
      </c>
      <c r="W440" s="53">
        <f>IF($J440="нд","нд",0)</f>
        <v>0</v>
      </c>
      <c r="X440" s="56">
        <f>IF($J440="нд","нд",0)</f>
        <v>0</v>
      </c>
      <c r="Y440" s="53">
        <f>Q440-L440</f>
        <v>0</v>
      </c>
      <c r="Z440" s="56">
        <f>IF(Y440=0,0,Y440/L440)</f>
        <v>0</v>
      </c>
      <c r="AA440" s="53">
        <f>IF($J440="нд","нд",R440-M440)</f>
        <v>0</v>
      </c>
      <c r="AB440" s="55">
        <f>IF(M440=0,0,AA440/M440)</f>
        <v>0</v>
      </c>
      <c r="AC440" s="53">
        <f>IF($J440="нд","нд",S440-N440)</f>
        <v>-7.8582376099999998</v>
      </c>
      <c r="AD440" s="55">
        <f>IF(N440=0,0,AC440/N440)</f>
        <v>-1</v>
      </c>
      <c r="AE440" s="58" t="str">
        <f>'[2]10квФ'!Z440</f>
        <v>Отклонений нет.</v>
      </c>
    </row>
    <row r="441" spans="1:31" ht="63" x14ac:dyDescent="0.25">
      <c r="A441" s="63" t="str">
        <f>'[2]10квФ'!A441</f>
        <v>19-1052</v>
      </c>
      <c r="B441" s="63" t="str">
        <f>'[2]10квФ'!B441</f>
        <v>есть</v>
      </c>
      <c r="C441" s="63" t="str">
        <f>'[2]10квФ'!C441</f>
        <v>план</v>
      </c>
      <c r="D441" s="64" t="str">
        <f>'[2]10квФ'!D441</f>
        <v>да</v>
      </c>
      <c r="E441" s="65">
        <f>'[2]10квФ'!E441</f>
        <v>0</v>
      </c>
      <c r="F441" s="50"/>
      <c r="G441" s="59" t="str">
        <f>'[2]10квФ'!G441</f>
        <v>1.4</v>
      </c>
      <c r="H441" s="66" t="str">
        <f>'[2]10квФ'!H441</f>
        <v>Строительство КЛ 6 кВ взамен существующей КЛ 6 кВ Ф-12 (инв. № 5078920) от ПС 110 кВ О-5 Советск до ТП 6/0,4 кВ № 74 протяженностью 3,765 км в г. Советск</v>
      </c>
      <c r="I441" s="60" t="str">
        <f>'[2]10квФ'!I441</f>
        <v>L_19-1052</v>
      </c>
      <c r="J441" s="52">
        <f>IF(B441="есть",'[2]10квФ'!M441,"нд")</f>
        <v>37.92323743</v>
      </c>
      <c r="K441" s="52">
        <v>0</v>
      </c>
      <c r="L441" s="52">
        <f>IF($B441="есть",[2]ист!L441,"нд")</f>
        <v>0</v>
      </c>
      <c r="M441" s="52">
        <f>IF($B441="есть",[2]ист!M441,"нд")</f>
        <v>37.92323743</v>
      </c>
      <c r="N441" s="52">
        <f>IF($B441="есть",[2]ист!O441+[2]ист!P441+[2]ист!Q441,"нд")</f>
        <v>0</v>
      </c>
      <c r="O441" s="53">
        <f>ROUND('[2]10квФ'!N441,8)</f>
        <v>0</v>
      </c>
      <c r="P441" s="53">
        <f>[2]ист!W441</f>
        <v>0</v>
      </c>
      <c r="Q441" s="53">
        <f>[2]ист!X441</f>
        <v>0</v>
      </c>
      <c r="R441" s="53">
        <f>ROUND(([2]ист!Y441+[2]ист!Z441),8)</f>
        <v>0</v>
      </c>
      <c r="S441" s="53">
        <f t="shared" si="574"/>
        <v>0</v>
      </c>
      <c r="T441" s="54">
        <f t="shared" ref="T441:T461" si="575">(O441-SUM(Q441:S441))*1000000</f>
        <v>0</v>
      </c>
      <c r="U441" s="53">
        <f t="shared" ref="U441:U461" si="576">IF($J441="нд","нд",O441-J441)</f>
        <v>-37.92323743</v>
      </c>
      <c r="V441" s="55">
        <f t="shared" ref="V441:V461" si="577">IF($J441=0,0,U441/J441)</f>
        <v>-1</v>
      </c>
      <c r="W441" s="53">
        <f t="shared" ref="W441:X461" si="578">IF($J441="нд","нд",0)</f>
        <v>0</v>
      </c>
      <c r="X441" s="56">
        <f t="shared" si="578"/>
        <v>0</v>
      </c>
      <c r="Y441" s="53">
        <f t="shared" ref="Y441:Y461" si="579">Q441-L441</f>
        <v>0</v>
      </c>
      <c r="Z441" s="56">
        <f t="shared" ref="Z441:Z461" si="580">IF(Y441=0,0,Y441/L441)</f>
        <v>0</v>
      </c>
      <c r="AA441" s="53">
        <f t="shared" ref="AA441:AA462" si="581">IF($J441="нд","нд",R441-M441)</f>
        <v>-37.92323743</v>
      </c>
      <c r="AB441" s="55">
        <f t="shared" ref="AB441:AB462" si="582">IF(M441=0,0,AA441/M441)</f>
        <v>-1</v>
      </c>
      <c r="AC441" s="53">
        <f t="shared" ref="AC441:AC462" si="583">IF($J441="нд","нд",S441-N441)</f>
        <v>0</v>
      </c>
      <c r="AD441" s="70">
        <f t="shared" ref="AD441:AD462" si="584">IF(N441=0,0,AC441/N441)</f>
        <v>0</v>
      </c>
      <c r="AE441" s="58" t="str">
        <f>'[2]10квФ'!Z441</f>
        <v>Отклонений нет.</v>
      </c>
    </row>
    <row r="442" spans="1:31" ht="63" x14ac:dyDescent="0.25">
      <c r="A442" s="63" t="str">
        <f>'[2]10квФ'!A442</f>
        <v>19-1056</v>
      </c>
      <c r="B442" s="63" t="str">
        <f>'[2]10квФ'!B442</f>
        <v>есть</v>
      </c>
      <c r="C442" s="63" t="str">
        <f>'[2]10квФ'!C442</f>
        <v>план</v>
      </c>
      <c r="D442" s="64" t="str">
        <f>'[2]10квФ'!D442</f>
        <v>да</v>
      </c>
      <c r="E442" s="65">
        <f>'[2]10квФ'!E442</f>
        <v>0</v>
      </c>
      <c r="F442" s="50"/>
      <c r="G442" s="59" t="str">
        <f>'[2]10квФ'!G442</f>
        <v>1.4</v>
      </c>
      <c r="H442" s="66" t="str">
        <f>'[2]10квФ'!H442</f>
        <v>Строительство КЛ 6 кВ взамен существующей КЛ 6 кВ Ф-11 (инв. № 5006787) от ПС 110 кВ О-5 Советск до ТП 6/0,4 кВ № 259 протяженностью 1,425 км в г. Советск</v>
      </c>
      <c r="I442" s="60" t="str">
        <f>'[2]10квФ'!I442</f>
        <v>L_19-1056</v>
      </c>
      <c r="J442" s="52">
        <f>IF(B442="есть",'[2]10квФ'!M442,"нд")</f>
        <v>8.6643470600000008</v>
      </c>
      <c r="K442" s="52">
        <v>0</v>
      </c>
      <c r="L442" s="52">
        <f>IF($B442="есть",[2]ист!L442,"нд")</f>
        <v>0</v>
      </c>
      <c r="M442" s="52">
        <f>IF($B442="есть",[2]ист!M442,"нд")</f>
        <v>8.6643470600000008</v>
      </c>
      <c r="N442" s="52">
        <f>IF($B442="есть",[2]ист!O442+[2]ист!P442+[2]ист!Q442,"нд")</f>
        <v>0</v>
      </c>
      <c r="O442" s="53">
        <f>ROUND('[2]10квФ'!N442,8)</f>
        <v>0</v>
      </c>
      <c r="P442" s="53">
        <f>[2]ист!W442</f>
        <v>0</v>
      </c>
      <c r="Q442" s="53">
        <f>[2]ист!X442</f>
        <v>0</v>
      </c>
      <c r="R442" s="53">
        <f>ROUND(([2]ист!Y442+[2]ист!Z442),8)</f>
        <v>0</v>
      </c>
      <c r="S442" s="53">
        <f t="shared" si="574"/>
        <v>0</v>
      </c>
      <c r="T442" s="54">
        <f t="shared" si="575"/>
        <v>0</v>
      </c>
      <c r="U442" s="53">
        <f t="shared" si="576"/>
        <v>-8.6643470600000008</v>
      </c>
      <c r="V442" s="55">
        <f t="shared" si="577"/>
        <v>-1</v>
      </c>
      <c r="W442" s="53">
        <f t="shared" si="578"/>
        <v>0</v>
      </c>
      <c r="X442" s="56">
        <f t="shared" si="578"/>
        <v>0</v>
      </c>
      <c r="Y442" s="53">
        <f t="shared" si="579"/>
        <v>0</v>
      </c>
      <c r="Z442" s="56">
        <f t="shared" si="580"/>
        <v>0</v>
      </c>
      <c r="AA442" s="53">
        <f t="shared" si="581"/>
        <v>-8.6643470600000008</v>
      </c>
      <c r="AB442" s="55">
        <f t="shared" si="582"/>
        <v>-1</v>
      </c>
      <c r="AC442" s="53">
        <f t="shared" si="583"/>
        <v>0</v>
      </c>
      <c r="AD442" s="70">
        <f t="shared" si="584"/>
        <v>0</v>
      </c>
      <c r="AE442" s="58" t="str">
        <f>'[2]10квФ'!Z442</f>
        <v>Отклонений нет.</v>
      </c>
    </row>
    <row r="443" spans="1:31" ht="63" x14ac:dyDescent="0.25">
      <c r="A443" s="63" t="str">
        <f>'[2]10квФ'!A443</f>
        <v>19-1057</v>
      </c>
      <c r="B443" s="63" t="str">
        <f>'[2]10квФ'!B443</f>
        <v>есть</v>
      </c>
      <c r="C443" s="63" t="str">
        <f>'[2]10квФ'!C443</f>
        <v>план</v>
      </c>
      <c r="D443" s="64" t="str">
        <f>'[2]10квФ'!D443</f>
        <v>да</v>
      </c>
      <c r="E443" s="65">
        <f>'[2]10квФ'!E443</f>
        <v>0</v>
      </c>
      <c r="F443" s="50"/>
      <c r="G443" s="59" t="str">
        <f>'[2]10квФ'!G443</f>
        <v>1.4</v>
      </c>
      <c r="H443" s="66" t="str">
        <f>'[2]10квФ'!H443</f>
        <v>Строительство КЛ 6 кВ взамен существующей КЛ 6 кВ № 08-30 (инв. № 5006794) от ТП 6/0,4 кВ № 30 до ТП 6/0,4 кВ № 8 протяженностью 0,716 км в г. Советск</v>
      </c>
      <c r="I443" s="60" t="str">
        <f>'[2]10квФ'!I443</f>
        <v>L_19-1057</v>
      </c>
      <c r="J443" s="52">
        <f>IF(B443="есть",'[2]10квФ'!M443,"нд")</f>
        <v>5.8994081100000004</v>
      </c>
      <c r="K443" s="52">
        <v>0</v>
      </c>
      <c r="L443" s="52">
        <f>IF($B443="есть",[2]ист!L443,"нд")</f>
        <v>0</v>
      </c>
      <c r="M443" s="52">
        <f>IF($B443="есть",[2]ист!M443,"нд")</f>
        <v>5.8994081100000004</v>
      </c>
      <c r="N443" s="52">
        <f>IF($B443="есть",[2]ист!O443+[2]ист!P443+[2]ист!Q443,"нд")</f>
        <v>0</v>
      </c>
      <c r="O443" s="53">
        <f>ROUND('[2]10квФ'!N443,8)</f>
        <v>0</v>
      </c>
      <c r="P443" s="53">
        <f>[2]ист!W443</f>
        <v>0</v>
      </c>
      <c r="Q443" s="53">
        <f>[2]ист!X443</f>
        <v>0</v>
      </c>
      <c r="R443" s="53">
        <f>ROUND(([2]ист!Y443+[2]ист!Z443),8)</f>
        <v>0</v>
      </c>
      <c r="S443" s="53">
        <f t="shared" si="574"/>
        <v>0</v>
      </c>
      <c r="T443" s="54">
        <f t="shared" si="575"/>
        <v>0</v>
      </c>
      <c r="U443" s="53">
        <f t="shared" si="576"/>
        <v>-5.8994081100000004</v>
      </c>
      <c r="V443" s="55">
        <f t="shared" si="577"/>
        <v>-1</v>
      </c>
      <c r="W443" s="53">
        <f t="shared" si="578"/>
        <v>0</v>
      </c>
      <c r="X443" s="56">
        <f t="shared" si="578"/>
        <v>0</v>
      </c>
      <c r="Y443" s="53">
        <f t="shared" si="579"/>
        <v>0</v>
      </c>
      <c r="Z443" s="56">
        <f t="shared" si="580"/>
        <v>0</v>
      </c>
      <c r="AA443" s="53">
        <f t="shared" si="581"/>
        <v>-5.8994081100000004</v>
      </c>
      <c r="AB443" s="55">
        <f t="shared" si="582"/>
        <v>-1</v>
      </c>
      <c r="AC443" s="53">
        <f t="shared" si="583"/>
        <v>0</v>
      </c>
      <c r="AD443" s="70">
        <f t="shared" si="584"/>
        <v>0</v>
      </c>
      <c r="AE443" s="58" t="str">
        <f>'[2]10квФ'!Z443</f>
        <v>Отклонений нет.</v>
      </c>
    </row>
    <row r="444" spans="1:31" ht="47.25" x14ac:dyDescent="0.25">
      <c r="A444" s="63" t="str">
        <f>'[2]10квФ'!A444</f>
        <v>19-1058</v>
      </c>
      <c r="B444" s="63" t="str">
        <f>'[2]10квФ'!B444</f>
        <v>есть</v>
      </c>
      <c r="C444" s="63" t="str">
        <f>'[2]10квФ'!C444</f>
        <v>план</v>
      </c>
      <c r="D444" s="64" t="str">
        <f>'[2]10квФ'!D444</f>
        <v>да</v>
      </c>
      <c r="E444" s="65">
        <f>'[2]10квФ'!E444</f>
        <v>0</v>
      </c>
      <c r="F444" s="50"/>
      <c r="G444" s="59" t="str">
        <f>'[2]10квФ'!G444</f>
        <v>1.4</v>
      </c>
      <c r="H444" s="66" t="str">
        <f>'[2]10квФ'!H444</f>
        <v>Строительство КЛ 6 кВ взамен существующей КЛ 6 кВ № 8-78 (инв. № 5006785) от РП 6 кВ № 8 до ТП 6/0,4 кВ № 78 протяженностью 0,82 км в г. Советск</v>
      </c>
      <c r="I444" s="60" t="str">
        <f>'[2]10квФ'!I444</f>
        <v>L_19-1058</v>
      </c>
      <c r="J444" s="52">
        <f>IF(B444="есть",'[2]10квФ'!M444,"нд")</f>
        <v>7.2553364699999996</v>
      </c>
      <c r="K444" s="52">
        <v>0</v>
      </c>
      <c r="L444" s="52">
        <f>IF($B444="есть",[2]ист!L444,"нд")</f>
        <v>0</v>
      </c>
      <c r="M444" s="52">
        <f>IF($B444="есть",[2]ист!M444,"нд")</f>
        <v>7.2553364699999996</v>
      </c>
      <c r="N444" s="52">
        <f>IF($B444="есть",[2]ист!O444+[2]ист!P444+[2]ист!Q444,"нд")</f>
        <v>0</v>
      </c>
      <c r="O444" s="53">
        <f>ROUND('[2]10квФ'!N444,8)</f>
        <v>0</v>
      </c>
      <c r="P444" s="53">
        <f>[2]ист!W444</f>
        <v>0</v>
      </c>
      <c r="Q444" s="53">
        <f>[2]ист!X444</f>
        <v>0</v>
      </c>
      <c r="R444" s="53">
        <f>ROUND(([2]ист!Y444+[2]ист!Z444),8)</f>
        <v>0</v>
      </c>
      <c r="S444" s="53">
        <f t="shared" si="574"/>
        <v>0</v>
      </c>
      <c r="T444" s="54">
        <f t="shared" si="575"/>
        <v>0</v>
      </c>
      <c r="U444" s="53">
        <f t="shared" si="576"/>
        <v>-7.2553364699999996</v>
      </c>
      <c r="V444" s="55">
        <f t="shared" si="577"/>
        <v>-1</v>
      </c>
      <c r="W444" s="53">
        <f t="shared" si="578"/>
        <v>0</v>
      </c>
      <c r="X444" s="56">
        <f t="shared" si="578"/>
        <v>0</v>
      </c>
      <c r="Y444" s="53">
        <f t="shared" si="579"/>
        <v>0</v>
      </c>
      <c r="Z444" s="56">
        <f t="shared" si="580"/>
        <v>0</v>
      </c>
      <c r="AA444" s="53">
        <f t="shared" si="581"/>
        <v>-7.2553364699999996</v>
      </c>
      <c r="AB444" s="55">
        <f t="shared" si="582"/>
        <v>-1</v>
      </c>
      <c r="AC444" s="53">
        <f t="shared" si="583"/>
        <v>0</v>
      </c>
      <c r="AD444" s="70">
        <f t="shared" si="584"/>
        <v>0</v>
      </c>
      <c r="AE444" s="58" t="str">
        <f>'[2]10квФ'!Z444</f>
        <v>Отклонений нет.</v>
      </c>
    </row>
    <row r="445" spans="1:31" ht="126" x14ac:dyDescent="0.25">
      <c r="A445" s="63" t="str">
        <f>'[2]10квФ'!A445</f>
        <v>22-1306</v>
      </c>
      <c r="B445" s="63" t="str">
        <f>'[2]10квФ'!B445</f>
        <v>есть</v>
      </c>
      <c r="C445" s="63" t="str">
        <f>'[2]10квФ'!C445</f>
        <v>план</v>
      </c>
      <c r="D445" s="64" t="str">
        <f>'[2]10квФ'!D445</f>
        <v>да</v>
      </c>
      <c r="E445" s="65" t="str">
        <f>'[2]10квФ'!E445</f>
        <v>нет</v>
      </c>
      <c r="F445" s="50"/>
      <c r="G445" s="59" t="str">
        <f>'[2]10квФ'!G445</f>
        <v>1.4</v>
      </c>
      <c r="H445" s="66" t="str">
        <f>'[2]10квФ'!H445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I445" s="60" t="str">
        <f>'[2]10квФ'!I445</f>
        <v>N_22-1306</v>
      </c>
      <c r="J445" s="52">
        <f>IF(B445="есть",'[2]10квФ'!M445,"нд")</f>
        <v>0</v>
      </c>
      <c r="K445" s="52">
        <f>IF($B445="есть",[2]ист!K445,"нд")</f>
        <v>0</v>
      </c>
      <c r="L445" s="52">
        <f>IF($B445="есть",[2]ист!L445,"нд")</f>
        <v>0</v>
      </c>
      <c r="M445" s="52">
        <f>IF($B445="есть",[2]ист!M445,"нд")</f>
        <v>0</v>
      </c>
      <c r="N445" s="52">
        <f>IF($B445="есть",[2]ист!O445+[2]ист!P445+[2]ист!Q445,"нд")</f>
        <v>0</v>
      </c>
      <c r="O445" s="53">
        <f>ROUND('[2]10квФ'!N445,8)</f>
        <v>0.74526895999999998</v>
      </c>
      <c r="P445" s="53">
        <f>[2]ист!W445</f>
        <v>0</v>
      </c>
      <c r="Q445" s="53">
        <f>[2]ист!X445</f>
        <v>0</v>
      </c>
      <c r="R445" s="53">
        <f>ROUND(([2]ист!Y445+[2]ист!Z445),8)</f>
        <v>0.74526895999999998</v>
      </c>
      <c r="S445" s="53">
        <f t="shared" si="574"/>
        <v>0</v>
      </c>
      <c r="T445" s="54">
        <f t="shared" si="575"/>
        <v>0</v>
      </c>
      <c r="U445" s="53">
        <f t="shared" si="576"/>
        <v>0.74526895999999998</v>
      </c>
      <c r="V445" s="55">
        <f t="shared" si="577"/>
        <v>0</v>
      </c>
      <c r="W445" s="53">
        <f t="shared" si="578"/>
        <v>0</v>
      </c>
      <c r="X445" s="56">
        <f t="shared" si="578"/>
        <v>0</v>
      </c>
      <c r="Y445" s="53">
        <f t="shared" si="579"/>
        <v>0</v>
      </c>
      <c r="Z445" s="56">
        <f t="shared" si="580"/>
        <v>0</v>
      </c>
      <c r="AA445" s="53">
        <f t="shared" si="581"/>
        <v>0.74526895999999998</v>
      </c>
      <c r="AB445" s="55">
        <f t="shared" si="582"/>
        <v>0</v>
      </c>
      <c r="AC445" s="53">
        <f t="shared" si="583"/>
        <v>0</v>
      </c>
      <c r="AD445" s="70">
        <f t="shared" si="584"/>
        <v>0</v>
      </c>
      <c r="AE445" s="58" t="str">
        <f>'[2]10квФ'!Z445</f>
        <v>Отклонение обусловлено длительным согласованием трассы ЛЭП с собственниками земельных участков в 2024 году.</v>
      </c>
    </row>
    <row r="446" spans="1:31" ht="173.25" x14ac:dyDescent="0.25">
      <c r="A446" s="63" t="str">
        <f>'[2]10квФ'!A446</f>
        <v>24-0140</v>
      </c>
      <c r="B446" s="63" t="str">
        <f>'[2]10квФ'!B446</f>
        <v>есть</v>
      </c>
      <c r="C446" s="63" t="str">
        <f>'[2]10квФ'!C446</f>
        <v>план</v>
      </c>
      <c r="D446" s="64" t="str">
        <f>'[2]10квФ'!D446</f>
        <v>да</v>
      </c>
      <c r="E446" s="65">
        <f>'[2]10квФ'!E446</f>
        <v>0</v>
      </c>
      <c r="F446" s="50"/>
      <c r="G446" s="59" t="str">
        <f>'[2]10квФ'!G446</f>
        <v>1.4</v>
      </c>
      <c r="H446" s="66" t="str">
        <f>'[2]10квФ'!H446</f>
        <v>Разукрупнение сетей ВЛ 0,4 кВ от ТП 15/0,4 кВ 181-01 со строительством двух дополнительных СТП 15/0,4 кВ 160 кВА с переподключением части ВЛ 0,4 кВ от ТП 181-01 на вновь построенные ТП, строительство ЛЭП 15 кВ протяженностью 235 м, КЛ 15 кВ протяженностью 360 м, двухцепных участков ВЛИ 0,4 кВ протяженностью 95 м, реконструкция ВЛ 0,4 кВ от ТП 181-01 протяженностью 1025 м, демонтаж ВЛ 0,4 кВ от ТП 181-01 протяженностью 126 м в п. Совхозное Багратионовского муниципального округа</v>
      </c>
      <c r="I446" s="60" t="str">
        <f>'[2]10квФ'!I446</f>
        <v>O_24-0140</v>
      </c>
      <c r="J446" s="52">
        <f>IF(B446="есть",'[2]10квФ'!M446,"нд")</f>
        <v>0.49108488</v>
      </c>
      <c r="K446" s="52">
        <f>IF($B446="есть",[2]ист!K446,"нд")</f>
        <v>0</v>
      </c>
      <c r="L446" s="52">
        <f>IF($B446="есть",[2]ист!L446,"нд")</f>
        <v>0</v>
      </c>
      <c r="M446" s="52">
        <f>IF($B446="есть",[2]ист!M446,"нд")</f>
        <v>0.49108488</v>
      </c>
      <c r="N446" s="52">
        <f>IF($B446="есть",[2]ист!O446+[2]ист!P446+[2]ист!Q446,"нд")</f>
        <v>0</v>
      </c>
      <c r="O446" s="53">
        <f>ROUND('[2]10квФ'!N446,8)</f>
        <v>0</v>
      </c>
      <c r="P446" s="53">
        <f>[2]ист!W446</f>
        <v>0</v>
      </c>
      <c r="Q446" s="53">
        <f>[2]ист!X446</f>
        <v>0</v>
      </c>
      <c r="R446" s="53">
        <f>ROUND(([2]ист!Y446+[2]ист!Z446),8)</f>
        <v>0</v>
      </c>
      <c r="S446" s="53">
        <f t="shared" si="574"/>
        <v>0</v>
      </c>
      <c r="T446" s="54">
        <f t="shared" si="575"/>
        <v>0</v>
      </c>
      <c r="U446" s="53">
        <f t="shared" si="576"/>
        <v>-0.49108488</v>
      </c>
      <c r="V446" s="55">
        <f t="shared" si="577"/>
        <v>-1</v>
      </c>
      <c r="W446" s="53">
        <f t="shared" si="578"/>
        <v>0</v>
      </c>
      <c r="X446" s="56">
        <f t="shared" si="578"/>
        <v>0</v>
      </c>
      <c r="Y446" s="53">
        <f t="shared" si="579"/>
        <v>0</v>
      </c>
      <c r="Z446" s="56">
        <f t="shared" si="580"/>
        <v>0</v>
      </c>
      <c r="AA446" s="53">
        <f t="shared" si="581"/>
        <v>-0.49108488</v>
      </c>
      <c r="AB446" s="55">
        <f t="shared" si="582"/>
        <v>-1</v>
      </c>
      <c r="AC446" s="53">
        <f t="shared" si="583"/>
        <v>0</v>
      </c>
      <c r="AD446" s="70">
        <f t="shared" si="584"/>
        <v>0</v>
      </c>
      <c r="AE446" s="58" t="str">
        <f>'[2]10квФ'!Z446</f>
        <v>Отклонений нет.</v>
      </c>
    </row>
    <row r="447" spans="1:31" ht="157.5" x14ac:dyDescent="0.25">
      <c r="A447" s="63" t="str">
        <f>'[2]10квФ'!A447</f>
        <v>22-1283</v>
      </c>
      <c r="B447" s="63" t="str">
        <f>'[2]10квФ'!B447</f>
        <v>есть</v>
      </c>
      <c r="C447" s="63" t="str">
        <f>'[2]10квФ'!C447</f>
        <v>план</v>
      </c>
      <c r="D447" s="64" t="str">
        <f>'[2]10квФ'!D447</f>
        <v>да</v>
      </c>
      <c r="E447" s="65" t="str">
        <f>'[2]10квФ'!E447</f>
        <v>нет</v>
      </c>
      <c r="F447" s="50"/>
      <c r="G447" s="59" t="str">
        <f>'[2]10квФ'!G447</f>
        <v>1.4</v>
      </c>
      <c r="H447" s="66" t="str">
        <f>'[2]10квФ'!H447</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I447" s="60" t="str">
        <f>'[2]10квФ'!I447</f>
        <v>N_22-1283</v>
      </c>
      <c r="J447" s="52">
        <f>IF(B447="есть",'[2]10квФ'!M447,"нд")</f>
        <v>3.9520662600000001</v>
      </c>
      <c r="K447" s="52">
        <f>IF($B447="есть",[2]ист!K447,"нд")</f>
        <v>0</v>
      </c>
      <c r="L447" s="52">
        <f>IF($B447="есть",[2]ист!L447,"нд")</f>
        <v>0</v>
      </c>
      <c r="M447" s="52">
        <f>IF($B447="есть",[2]ист!M447,"нд")</f>
        <v>3.9520662600000001</v>
      </c>
      <c r="N447" s="52">
        <f>IF($B447="есть",[2]ист!O447+[2]ист!P447+[2]ист!Q447,"нд")</f>
        <v>0</v>
      </c>
      <c r="O447" s="53">
        <f>ROUND('[2]10квФ'!N447,8)</f>
        <v>0</v>
      </c>
      <c r="P447" s="53">
        <f>[2]ист!W447</f>
        <v>0</v>
      </c>
      <c r="Q447" s="53">
        <f>[2]ист!X447</f>
        <v>0</v>
      </c>
      <c r="R447" s="53">
        <f>ROUND(([2]ист!Y447+[2]ист!Z447),8)</f>
        <v>0</v>
      </c>
      <c r="S447" s="53">
        <f t="shared" si="574"/>
        <v>0</v>
      </c>
      <c r="T447" s="54">
        <f t="shared" si="575"/>
        <v>0</v>
      </c>
      <c r="U447" s="53">
        <f t="shared" si="576"/>
        <v>-3.9520662600000001</v>
      </c>
      <c r="V447" s="55">
        <f t="shared" si="577"/>
        <v>-1</v>
      </c>
      <c r="W447" s="53">
        <f t="shared" si="578"/>
        <v>0</v>
      </c>
      <c r="X447" s="56">
        <f t="shared" si="578"/>
        <v>0</v>
      </c>
      <c r="Y447" s="53">
        <f t="shared" si="579"/>
        <v>0</v>
      </c>
      <c r="Z447" s="56">
        <f t="shared" si="580"/>
        <v>0</v>
      </c>
      <c r="AA447" s="53">
        <f t="shared" si="581"/>
        <v>-3.9520662600000001</v>
      </c>
      <c r="AB447" s="55">
        <f t="shared" si="582"/>
        <v>-1</v>
      </c>
      <c r="AC447" s="53">
        <f t="shared" si="583"/>
        <v>0</v>
      </c>
      <c r="AD447" s="70">
        <f t="shared" si="584"/>
        <v>0</v>
      </c>
      <c r="AE447" s="58" t="str">
        <f>'[2]10квФ'!Z447</f>
        <v>Отклонений нет.</v>
      </c>
    </row>
    <row r="448" spans="1:31" ht="141.75" x14ac:dyDescent="0.25">
      <c r="A448" s="63" t="str">
        <f>'[2]10квФ'!A448</f>
        <v>22-1281</v>
      </c>
      <c r="B448" s="63" t="str">
        <f>'[2]10квФ'!B448</f>
        <v>есть</v>
      </c>
      <c r="C448" s="63" t="str">
        <f>'[2]10квФ'!C448</f>
        <v>план</v>
      </c>
      <c r="D448" s="64" t="str">
        <f>'[2]10квФ'!D448</f>
        <v>да</v>
      </c>
      <c r="E448" s="65" t="str">
        <f>'[2]10квФ'!E448</f>
        <v>нет</v>
      </c>
      <c r="F448" s="50"/>
      <c r="G448" s="59" t="str">
        <f>'[2]10квФ'!G448</f>
        <v>1.4</v>
      </c>
      <c r="H448" s="66" t="str">
        <f>'[2]10квФ'!H448</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I448" s="60" t="str">
        <f>'[2]10квФ'!I448</f>
        <v>N_22-1281</v>
      </c>
      <c r="J448" s="52">
        <f>IF(B448="есть",'[2]10квФ'!M448,"нд")</f>
        <v>0</v>
      </c>
      <c r="K448" s="52">
        <f>IF($B448="есть",[2]ист!K448,"нд")</f>
        <v>0</v>
      </c>
      <c r="L448" s="52">
        <f>IF($B448="есть",[2]ист!L448,"нд")</f>
        <v>0</v>
      </c>
      <c r="M448" s="52">
        <f>IF($B448="есть",[2]ист!M448,"нд")</f>
        <v>0</v>
      </c>
      <c r="N448" s="52">
        <f>IF($B448="есть",[2]ист!O448+[2]ист!P448+[2]ист!Q448,"нд")</f>
        <v>0</v>
      </c>
      <c r="O448" s="53">
        <f>ROUND('[2]10квФ'!N448,8)</f>
        <v>4.3744091999999997</v>
      </c>
      <c r="P448" s="53">
        <f>[2]ист!W448</f>
        <v>0</v>
      </c>
      <c r="Q448" s="53">
        <f>[2]ист!X448</f>
        <v>0</v>
      </c>
      <c r="R448" s="53">
        <f>ROUND(([2]ист!Y448+[2]ист!Z448),8)</f>
        <v>4.3744091999999997</v>
      </c>
      <c r="S448" s="53">
        <f t="shared" si="574"/>
        <v>0</v>
      </c>
      <c r="T448" s="54">
        <f t="shared" si="575"/>
        <v>0</v>
      </c>
      <c r="U448" s="53">
        <f t="shared" si="576"/>
        <v>4.3744091999999997</v>
      </c>
      <c r="V448" s="55">
        <f t="shared" si="577"/>
        <v>0</v>
      </c>
      <c r="W448" s="53">
        <f t="shared" si="578"/>
        <v>0</v>
      </c>
      <c r="X448" s="56">
        <f t="shared" si="578"/>
        <v>0</v>
      </c>
      <c r="Y448" s="53">
        <f t="shared" si="579"/>
        <v>0</v>
      </c>
      <c r="Z448" s="56">
        <f t="shared" si="580"/>
        <v>0</v>
      </c>
      <c r="AA448" s="53">
        <f t="shared" si="581"/>
        <v>4.3744091999999997</v>
      </c>
      <c r="AB448" s="55">
        <f t="shared" si="582"/>
        <v>0</v>
      </c>
      <c r="AC448" s="53">
        <f t="shared" si="583"/>
        <v>0</v>
      </c>
      <c r="AD448" s="70">
        <f t="shared" si="584"/>
        <v>0</v>
      </c>
      <c r="AE448" s="58" t="str">
        <f>'[2]10квФ'!Z448</f>
        <v>Отклонение от плана обусловлено оплатой кредиторской задолженности за выполненные в 2024 году работы (поздняя сдача актов выполненных работ).</v>
      </c>
    </row>
    <row r="449" spans="1:31" ht="126" x14ac:dyDescent="0.25">
      <c r="A449" s="63" t="str">
        <f>'[2]10квФ'!A449</f>
        <v>22-1290</v>
      </c>
      <c r="B449" s="63" t="str">
        <f>'[2]10квФ'!B449</f>
        <v>есть</v>
      </c>
      <c r="C449" s="63" t="str">
        <f>'[2]10квФ'!C449</f>
        <v>план</v>
      </c>
      <c r="D449" s="64" t="str">
        <f>'[2]10квФ'!D449</f>
        <v>да</v>
      </c>
      <c r="E449" s="65" t="str">
        <f>'[2]10квФ'!E449</f>
        <v>нет</v>
      </c>
      <c r="F449" s="50"/>
      <c r="G449" s="59" t="str">
        <f>'[2]10квФ'!G449</f>
        <v>1.4</v>
      </c>
      <c r="H449" s="66" t="str">
        <f>'[2]10квФ'!H449</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I449" s="60" t="str">
        <f>'[2]10квФ'!I449</f>
        <v>N_22-1290</v>
      </c>
      <c r="J449" s="52">
        <f>IF(B449="есть",'[2]10квФ'!M449,"нд")</f>
        <v>4.7624508499999996</v>
      </c>
      <c r="K449" s="52">
        <f>IF($B449="есть",[2]ист!K449,"нд")</f>
        <v>0</v>
      </c>
      <c r="L449" s="52">
        <f>IF($B449="есть",[2]ист!L449,"нд")</f>
        <v>0</v>
      </c>
      <c r="M449" s="52">
        <f>IF($B449="есть",[2]ист!M449,"нд")</f>
        <v>4.7624508499999996</v>
      </c>
      <c r="N449" s="52">
        <f>IF($B449="есть",[2]ист!O449+[2]ист!P449+[2]ист!Q449,"нд")</f>
        <v>0</v>
      </c>
      <c r="O449" s="53">
        <f>ROUND('[2]10квФ'!N449,8)</f>
        <v>0</v>
      </c>
      <c r="P449" s="53">
        <f>[2]ист!W449</f>
        <v>0</v>
      </c>
      <c r="Q449" s="53">
        <f>[2]ист!X449</f>
        <v>0</v>
      </c>
      <c r="R449" s="53">
        <f>ROUND(([2]ист!Y449+[2]ист!Z449),8)</f>
        <v>0</v>
      </c>
      <c r="S449" s="53">
        <f t="shared" si="574"/>
        <v>0</v>
      </c>
      <c r="T449" s="54">
        <f t="shared" si="575"/>
        <v>0</v>
      </c>
      <c r="U449" s="53">
        <f t="shared" si="576"/>
        <v>-4.7624508499999996</v>
      </c>
      <c r="V449" s="55">
        <f t="shared" si="577"/>
        <v>-1</v>
      </c>
      <c r="W449" s="53">
        <f t="shared" si="578"/>
        <v>0</v>
      </c>
      <c r="X449" s="56">
        <f t="shared" si="578"/>
        <v>0</v>
      </c>
      <c r="Y449" s="53">
        <f t="shared" si="579"/>
        <v>0</v>
      </c>
      <c r="Z449" s="56">
        <f t="shared" si="580"/>
        <v>0</v>
      </c>
      <c r="AA449" s="53">
        <f t="shared" si="581"/>
        <v>-4.7624508499999996</v>
      </c>
      <c r="AB449" s="55">
        <f t="shared" si="582"/>
        <v>-1</v>
      </c>
      <c r="AC449" s="53">
        <f t="shared" si="583"/>
        <v>0</v>
      </c>
      <c r="AD449" s="70">
        <f t="shared" si="584"/>
        <v>0</v>
      </c>
      <c r="AE449" s="58" t="str">
        <f>'[2]10квФ'!Z449</f>
        <v>Отклонений нет.</v>
      </c>
    </row>
    <row r="450" spans="1:31" ht="78.75" x14ac:dyDescent="0.25">
      <c r="A450" s="63" t="str">
        <f>'[2]10квФ'!A450</f>
        <v>22-1295</v>
      </c>
      <c r="B450" s="63" t="str">
        <f>'[2]10квФ'!B450</f>
        <v>есть</v>
      </c>
      <c r="C450" s="63" t="str">
        <f>'[2]10квФ'!C450</f>
        <v>план</v>
      </c>
      <c r="D450" s="64" t="str">
        <f>'[2]10квФ'!D450</f>
        <v>да</v>
      </c>
      <c r="E450" s="65" t="str">
        <f>'[2]10квФ'!E450</f>
        <v>нет</v>
      </c>
      <c r="F450" s="50"/>
      <c r="G450" s="59" t="str">
        <f>'[2]10квФ'!G450</f>
        <v>1.4</v>
      </c>
      <c r="H450" s="66" t="str">
        <f>'[2]10квФ'!H450</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I450" s="60" t="str">
        <f>'[2]10квФ'!I450</f>
        <v>N_22-1295</v>
      </c>
      <c r="J450" s="52">
        <f>IF(B450="есть",'[2]10квФ'!M450,"нд")</f>
        <v>0</v>
      </c>
      <c r="K450" s="52">
        <f>IF($B450="есть",[2]ист!K450,"нд")</f>
        <v>0</v>
      </c>
      <c r="L450" s="52">
        <f>IF($B450="есть",[2]ист!L450,"нд")</f>
        <v>0</v>
      </c>
      <c r="M450" s="52">
        <f>IF($B450="есть",[2]ист!M450,"нд")</f>
        <v>0</v>
      </c>
      <c r="N450" s="52">
        <f>IF($B450="есть",[2]ист!O450+[2]ист!P450+[2]ист!Q450,"нд")</f>
        <v>0</v>
      </c>
      <c r="O450" s="53">
        <f>ROUND('[2]10квФ'!N450,8)</f>
        <v>1.5502271000000001</v>
      </c>
      <c r="P450" s="53">
        <f>[2]ист!W450</f>
        <v>0</v>
      </c>
      <c r="Q450" s="53">
        <f>[2]ист!X450</f>
        <v>0</v>
      </c>
      <c r="R450" s="53">
        <f>ROUND(([2]ист!Y450+[2]ист!Z450),8)</f>
        <v>1.5502271000000001</v>
      </c>
      <c r="S450" s="53">
        <f t="shared" si="574"/>
        <v>0</v>
      </c>
      <c r="T450" s="54">
        <f t="shared" si="575"/>
        <v>0</v>
      </c>
      <c r="U450" s="53">
        <f t="shared" si="576"/>
        <v>1.5502271000000001</v>
      </c>
      <c r="V450" s="55">
        <f t="shared" si="577"/>
        <v>0</v>
      </c>
      <c r="W450" s="53">
        <f t="shared" si="578"/>
        <v>0</v>
      </c>
      <c r="X450" s="56">
        <f t="shared" si="578"/>
        <v>0</v>
      </c>
      <c r="Y450" s="53">
        <f t="shared" si="579"/>
        <v>0</v>
      </c>
      <c r="Z450" s="56">
        <f t="shared" si="580"/>
        <v>0</v>
      </c>
      <c r="AA450" s="53">
        <f t="shared" si="581"/>
        <v>1.5502271000000001</v>
      </c>
      <c r="AB450" s="55">
        <f t="shared" si="582"/>
        <v>0</v>
      </c>
      <c r="AC450" s="53">
        <f t="shared" si="583"/>
        <v>0</v>
      </c>
      <c r="AD450" s="70">
        <f t="shared" si="584"/>
        <v>0</v>
      </c>
      <c r="AE450" s="58" t="str">
        <f>'[2]10квФ'!Z450</f>
        <v>Отклонение от плана обусловлено оплатой кредиторской задолженности за выполненные в 2024 году работы (поздняя сдача актов выполненных работ).</v>
      </c>
    </row>
    <row r="451" spans="1:31" ht="173.25" x14ac:dyDescent="0.25">
      <c r="A451" s="63" t="str">
        <f>'[2]10квФ'!A451</f>
        <v>18-0871</v>
      </c>
      <c r="B451" s="63" t="str">
        <f>'[2]10квФ'!B451</f>
        <v>есть</v>
      </c>
      <c r="C451" s="63" t="str">
        <f>'[2]10квФ'!C451</f>
        <v>план</v>
      </c>
      <c r="D451" s="64" t="str">
        <f>'[2]10квФ'!D451</f>
        <v>да</v>
      </c>
      <c r="E451" s="65" t="str">
        <f>'[2]10квФ'!E451</f>
        <v>нет</v>
      </c>
      <c r="F451" s="50"/>
      <c r="G451" s="59" t="str">
        <f>'[2]10квФ'!G451</f>
        <v>1.4</v>
      </c>
      <c r="H451" s="66" t="str">
        <f>'[2]10квФ'!H451</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I451" s="60" t="str">
        <f>'[2]10квФ'!I451</f>
        <v>N_18-0871</v>
      </c>
      <c r="J451" s="52">
        <f>IF(B451="есть",'[2]10квФ'!M451,"нд")</f>
        <v>7.9863897699999997</v>
      </c>
      <c r="K451" s="52">
        <f>IF($B451="есть",[2]ист!K451,"нд")</f>
        <v>0</v>
      </c>
      <c r="L451" s="52">
        <f>IF($B451="есть",[2]ист!L451,"нд")</f>
        <v>0</v>
      </c>
      <c r="M451" s="52">
        <f>IF($B451="есть",[2]ист!M451,"нд")</f>
        <v>7.9863897699999997</v>
      </c>
      <c r="N451" s="52">
        <f>IF($B451="есть",[2]ист!O451+[2]ист!P451+[2]ист!Q451,"нд")</f>
        <v>0</v>
      </c>
      <c r="O451" s="53">
        <f>ROUND('[2]10квФ'!N451,8)</f>
        <v>0.26449813999999999</v>
      </c>
      <c r="P451" s="53">
        <f>[2]ист!W451</f>
        <v>0</v>
      </c>
      <c r="Q451" s="53">
        <f>[2]ист!X451</f>
        <v>0</v>
      </c>
      <c r="R451" s="53">
        <f>ROUND(([2]ист!Y451+[2]ист!Z451),8)</f>
        <v>0.26449813999999999</v>
      </c>
      <c r="S451" s="53">
        <f t="shared" si="574"/>
        <v>0</v>
      </c>
      <c r="T451" s="54">
        <f t="shared" si="575"/>
        <v>0</v>
      </c>
      <c r="U451" s="53">
        <f t="shared" si="576"/>
        <v>-7.72189163</v>
      </c>
      <c r="V451" s="55">
        <f t="shared" si="577"/>
        <v>-0.96688138851004268</v>
      </c>
      <c r="W451" s="53">
        <f t="shared" si="578"/>
        <v>0</v>
      </c>
      <c r="X451" s="56">
        <f t="shared" si="578"/>
        <v>0</v>
      </c>
      <c r="Y451" s="53">
        <f t="shared" si="579"/>
        <v>0</v>
      </c>
      <c r="Z451" s="56">
        <f t="shared" si="580"/>
        <v>0</v>
      </c>
      <c r="AA451" s="53">
        <f t="shared" si="581"/>
        <v>-7.72189163</v>
      </c>
      <c r="AB451" s="55">
        <f t="shared" si="582"/>
        <v>-0.96688138851004268</v>
      </c>
      <c r="AC451" s="53">
        <f t="shared" si="583"/>
        <v>0</v>
      </c>
      <c r="AD451" s="70">
        <f t="shared" si="584"/>
        <v>0</v>
      </c>
      <c r="AE451" s="58" t="str">
        <f>'[2]10квФ'!Z451</f>
        <v>Отклонение от плана обусловлено оплатой кредиторской задолженности за выполненные в 2024 году работы (поздняя сдача актов выполненных работ).</v>
      </c>
    </row>
    <row r="452" spans="1:31" ht="283.5" x14ac:dyDescent="0.25">
      <c r="A452" s="63" t="str">
        <f>'[2]10квФ'!A452</f>
        <v>22-1333</v>
      </c>
      <c r="B452" s="63" t="str">
        <f>'[2]10квФ'!B452</f>
        <v>есть</v>
      </c>
      <c r="C452" s="63" t="str">
        <f>'[2]10квФ'!C452</f>
        <v>план</v>
      </c>
      <c r="D452" s="64" t="str">
        <f>'[2]10квФ'!D452</f>
        <v>да</v>
      </c>
      <c r="E452" s="65" t="str">
        <f>'[2]10квФ'!E452</f>
        <v>нет</v>
      </c>
      <c r="F452" s="50"/>
      <c r="G452" s="59" t="str">
        <f>'[2]10квФ'!G452</f>
        <v>1.4</v>
      </c>
      <c r="H452" s="66" t="str">
        <f>'[2]10квФ'!H452</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I452" s="60" t="str">
        <f>'[2]10квФ'!I452</f>
        <v>N_22-1333</v>
      </c>
      <c r="J452" s="52">
        <f>IF(B452="есть",'[2]10квФ'!M452,"нд")</f>
        <v>18.913463830000001</v>
      </c>
      <c r="K452" s="52">
        <f>IF($B452="есть",[2]ист!K452,"нд")</f>
        <v>0</v>
      </c>
      <c r="L452" s="52">
        <f>IF($B452="есть",[2]ист!L452,"нд")</f>
        <v>0</v>
      </c>
      <c r="M452" s="52">
        <f>IF($B452="есть",[2]ист!M452,"нд")</f>
        <v>18.913463830000001</v>
      </c>
      <c r="N452" s="52">
        <f>IF($B452="есть",[2]ист!O452+[2]ист!P452+[2]ист!Q452,"нд")</f>
        <v>0</v>
      </c>
      <c r="O452" s="53">
        <f>ROUND('[2]10квФ'!N452,8)</f>
        <v>0</v>
      </c>
      <c r="P452" s="53">
        <f>[2]ист!W452</f>
        <v>0</v>
      </c>
      <c r="Q452" s="53">
        <f>[2]ист!X452</f>
        <v>0</v>
      </c>
      <c r="R452" s="53">
        <f>ROUND(([2]ист!Y452+[2]ист!Z452),8)</f>
        <v>0</v>
      </c>
      <c r="S452" s="53">
        <f t="shared" si="574"/>
        <v>0</v>
      </c>
      <c r="T452" s="54">
        <f t="shared" si="575"/>
        <v>0</v>
      </c>
      <c r="U452" s="53">
        <f t="shared" si="576"/>
        <v>-18.913463830000001</v>
      </c>
      <c r="V452" s="55">
        <f t="shared" si="577"/>
        <v>-1</v>
      </c>
      <c r="W452" s="53">
        <f t="shared" si="578"/>
        <v>0</v>
      </c>
      <c r="X452" s="56">
        <f t="shared" si="578"/>
        <v>0</v>
      </c>
      <c r="Y452" s="53">
        <f t="shared" si="579"/>
        <v>0</v>
      </c>
      <c r="Z452" s="56">
        <f t="shared" si="580"/>
        <v>0</v>
      </c>
      <c r="AA452" s="53">
        <f t="shared" si="581"/>
        <v>-18.913463830000001</v>
      </c>
      <c r="AB452" s="55">
        <f t="shared" si="582"/>
        <v>-1</v>
      </c>
      <c r="AC452" s="53">
        <f t="shared" si="583"/>
        <v>0</v>
      </c>
      <c r="AD452" s="70">
        <f t="shared" si="584"/>
        <v>0</v>
      </c>
      <c r="AE452" s="58" t="str">
        <f>'[2]10квФ'!Z452</f>
        <v>Отклонений нет.</v>
      </c>
    </row>
    <row r="453" spans="1:31" ht="78.75" x14ac:dyDescent="0.25">
      <c r="A453" s="63" t="str">
        <f>'[2]10квФ'!A453</f>
        <v>22-1287</v>
      </c>
      <c r="B453" s="63" t="str">
        <f>'[2]10квФ'!B453</f>
        <v>есть</v>
      </c>
      <c r="C453" s="63" t="str">
        <f>'[2]10квФ'!C453</f>
        <v>план</v>
      </c>
      <c r="D453" s="64" t="str">
        <f>'[2]10квФ'!D453</f>
        <v>да</v>
      </c>
      <c r="E453" s="65" t="str">
        <f>'[2]10квФ'!E453</f>
        <v>нет</v>
      </c>
      <c r="F453" s="50"/>
      <c r="G453" s="59" t="str">
        <f>'[2]10квФ'!G453</f>
        <v>1.4</v>
      </c>
      <c r="H453" s="66" t="str">
        <f>'[2]10квФ'!H453</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I453" s="60" t="str">
        <f>'[2]10квФ'!I453</f>
        <v>N_22-1287</v>
      </c>
      <c r="J453" s="52">
        <f>IF(B453="есть",'[2]10квФ'!M453,"нд")</f>
        <v>5.5103565000000003</v>
      </c>
      <c r="K453" s="52">
        <f>IF($B453="есть",[2]ист!K453,"нд")</f>
        <v>0</v>
      </c>
      <c r="L453" s="52">
        <f>IF($B453="есть",[2]ист!L453,"нд")</f>
        <v>0</v>
      </c>
      <c r="M453" s="52">
        <f>IF($B453="есть",[2]ист!M453,"нд")</f>
        <v>5.5103565000000003</v>
      </c>
      <c r="N453" s="52">
        <f>IF($B453="есть",[2]ист!O453+[2]ист!P453+[2]ист!Q453,"нд")</f>
        <v>0</v>
      </c>
      <c r="O453" s="53">
        <f>ROUND('[2]10квФ'!N453,8)</f>
        <v>0</v>
      </c>
      <c r="P453" s="53">
        <f>[2]ист!W453</f>
        <v>0</v>
      </c>
      <c r="Q453" s="53">
        <f>[2]ист!X453</f>
        <v>0</v>
      </c>
      <c r="R453" s="53">
        <f>ROUND(([2]ист!Y453+[2]ист!Z453),8)</f>
        <v>0</v>
      </c>
      <c r="S453" s="53">
        <f t="shared" si="574"/>
        <v>0</v>
      </c>
      <c r="T453" s="54">
        <f t="shared" si="575"/>
        <v>0</v>
      </c>
      <c r="U453" s="53">
        <f t="shared" si="576"/>
        <v>-5.5103565000000003</v>
      </c>
      <c r="V453" s="55">
        <f t="shared" si="577"/>
        <v>-1</v>
      </c>
      <c r="W453" s="53">
        <f t="shared" si="578"/>
        <v>0</v>
      </c>
      <c r="X453" s="56">
        <f t="shared" si="578"/>
        <v>0</v>
      </c>
      <c r="Y453" s="53">
        <f t="shared" si="579"/>
        <v>0</v>
      </c>
      <c r="Z453" s="56">
        <f t="shared" si="580"/>
        <v>0</v>
      </c>
      <c r="AA453" s="53">
        <f t="shared" si="581"/>
        <v>-5.5103565000000003</v>
      </c>
      <c r="AB453" s="55">
        <f t="shared" si="582"/>
        <v>-1</v>
      </c>
      <c r="AC453" s="53">
        <f t="shared" si="583"/>
        <v>0</v>
      </c>
      <c r="AD453" s="70">
        <f t="shared" si="584"/>
        <v>0</v>
      </c>
      <c r="AE453" s="58" t="str">
        <f>'[2]10квФ'!Z453</f>
        <v>Отклонений нет.</v>
      </c>
    </row>
    <row r="454" spans="1:31" ht="204.75" x14ac:dyDescent="0.25">
      <c r="A454" s="63" t="str">
        <f>'[2]10квФ'!A454</f>
        <v>22-1932</v>
      </c>
      <c r="B454" s="63" t="str">
        <f>'[2]10квФ'!B454</f>
        <v>есть</v>
      </c>
      <c r="C454" s="63" t="str">
        <f>'[2]10квФ'!C454</f>
        <v>план</v>
      </c>
      <c r="D454" s="64" t="str">
        <f>'[2]10квФ'!D454</f>
        <v>да</v>
      </c>
      <c r="E454" s="65" t="str">
        <f>'[2]10квФ'!E454</f>
        <v>нет</v>
      </c>
      <c r="F454" s="50"/>
      <c r="G454" s="59" t="str">
        <f>'[2]10квФ'!G454</f>
        <v>1.4</v>
      </c>
      <c r="H454" s="66" t="str">
        <f>'[2]10квФ'!H454</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I454" s="60" t="str">
        <f>'[2]10квФ'!I454</f>
        <v>N_22-1932</v>
      </c>
      <c r="J454" s="52">
        <f>IF(B454="есть",'[2]10квФ'!M454,"нд")</f>
        <v>13.393817609999999</v>
      </c>
      <c r="K454" s="52">
        <f>IF($B454="есть",[2]ист!K454,"нд")</f>
        <v>0</v>
      </c>
      <c r="L454" s="52">
        <f>IF($B454="есть",[2]ист!L454,"нд")</f>
        <v>0</v>
      </c>
      <c r="M454" s="52">
        <f>IF($B454="есть",[2]ист!M454,"нд")</f>
        <v>13.393817609999999</v>
      </c>
      <c r="N454" s="52">
        <f>IF($B454="есть",[2]ист!O454+[2]ист!P454+[2]ист!Q454,"нд")</f>
        <v>0</v>
      </c>
      <c r="O454" s="53">
        <f>ROUND('[2]10квФ'!N454,8)</f>
        <v>0.30240256999999998</v>
      </c>
      <c r="P454" s="53">
        <f>[2]ист!W454</f>
        <v>0</v>
      </c>
      <c r="Q454" s="53">
        <f>[2]ист!X454</f>
        <v>0</v>
      </c>
      <c r="R454" s="53">
        <f>ROUND(([2]ист!Y454+[2]ист!Z454),8)</f>
        <v>0.30240256999999998</v>
      </c>
      <c r="S454" s="53">
        <f t="shared" si="574"/>
        <v>0</v>
      </c>
      <c r="T454" s="54">
        <f t="shared" si="575"/>
        <v>0</v>
      </c>
      <c r="U454" s="53">
        <f t="shared" si="576"/>
        <v>-13.091415039999999</v>
      </c>
      <c r="V454" s="55">
        <f t="shared" si="577"/>
        <v>-0.9774222272689288</v>
      </c>
      <c r="W454" s="53">
        <f t="shared" si="578"/>
        <v>0</v>
      </c>
      <c r="X454" s="56">
        <f t="shared" si="578"/>
        <v>0</v>
      </c>
      <c r="Y454" s="53">
        <f t="shared" si="579"/>
        <v>0</v>
      </c>
      <c r="Z454" s="56">
        <f t="shared" si="580"/>
        <v>0</v>
      </c>
      <c r="AA454" s="53">
        <f t="shared" si="581"/>
        <v>-13.091415039999999</v>
      </c>
      <c r="AB454" s="55">
        <f t="shared" si="582"/>
        <v>-0.9774222272689288</v>
      </c>
      <c r="AC454" s="53">
        <f t="shared" si="583"/>
        <v>0</v>
      </c>
      <c r="AD454" s="70">
        <f t="shared" si="584"/>
        <v>0</v>
      </c>
      <c r="AE454" s="58" t="str">
        <f>'[2]10квФ'!Z454</f>
        <v>Отклонение от плана обусловлено оплатой кредиторской задолженности за выполненные в 2024 году работы (поздняя сдача актов выполненных работ).</v>
      </c>
    </row>
    <row r="455" spans="1:31" ht="126" x14ac:dyDescent="0.25">
      <c r="A455" s="63" t="str">
        <f>'[2]10квФ'!A455</f>
        <v>24-0139</v>
      </c>
      <c r="B455" s="63" t="str">
        <f>'[2]10квФ'!B455</f>
        <v>есть</v>
      </c>
      <c r="C455" s="63" t="str">
        <f>'[2]10квФ'!C455</f>
        <v>план</v>
      </c>
      <c r="D455" s="64" t="str">
        <f>'[2]10квФ'!D455</f>
        <v>да</v>
      </c>
      <c r="E455" s="65" t="str">
        <f>'[2]10квФ'!E455</f>
        <v>нет</v>
      </c>
      <c r="F455" s="50"/>
      <c r="G455" s="59" t="str">
        <f>'[2]10квФ'!G455</f>
        <v>1.4</v>
      </c>
      <c r="H455" s="66" t="str">
        <f>'[2]10квФ'!H455</f>
        <v>Разукрупнение сетей ВЛ 0,4 кВ от ТП 15/0,4 кВ 145-05 со строительством дополнительной МТП 15/0,4 кВ 160 кВА с переподключением части ВЛ 0,4 кВ от ТП 145-05 на вновь построенную ТП, строительство ЛЭП 15 кВ протяженностью 400 м, ВЛИ 0,4 кВ протяженностью 20 м, демонтаж ВЛ 0,4 кВ от ТП 145-05 протяженностью 12 м в п. Отрадное Гурьевского муниципального округа</v>
      </c>
      <c r="I455" s="60" t="str">
        <f>'[2]10квФ'!I455</f>
        <v>O_24-0139</v>
      </c>
      <c r="J455" s="52">
        <f>IF(B455="есть",'[2]10квФ'!M455,"нд")</f>
        <v>3.65466997</v>
      </c>
      <c r="K455" s="52">
        <f>IF($B455="есть",[2]ист!K455,"нд")</f>
        <v>0</v>
      </c>
      <c r="L455" s="52">
        <f>IF($B455="есть",[2]ист!L455,"нд")</f>
        <v>0</v>
      </c>
      <c r="M455" s="52">
        <f>IF($B455="есть",[2]ист!M455,"нд")</f>
        <v>3.65466997</v>
      </c>
      <c r="N455" s="52">
        <f>IF($B455="есть",[2]ист!O455+[2]ист!P455+[2]ист!Q455,"нд")</f>
        <v>0</v>
      </c>
      <c r="O455" s="53">
        <f>ROUND('[2]10квФ'!N455,8)</f>
        <v>0</v>
      </c>
      <c r="P455" s="53">
        <f>[2]ист!W455</f>
        <v>0</v>
      </c>
      <c r="Q455" s="53">
        <f>[2]ист!X455</f>
        <v>0</v>
      </c>
      <c r="R455" s="53">
        <f>ROUND(([2]ист!Y455+[2]ист!Z455),8)</f>
        <v>0</v>
      </c>
      <c r="S455" s="53">
        <f t="shared" si="574"/>
        <v>0</v>
      </c>
      <c r="T455" s="54">
        <f t="shared" si="575"/>
        <v>0</v>
      </c>
      <c r="U455" s="53">
        <f t="shared" si="576"/>
        <v>-3.65466997</v>
      </c>
      <c r="V455" s="55">
        <f t="shared" si="577"/>
        <v>-1</v>
      </c>
      <c r="W455" s="53">
        <f t="shared" si="578"/>
        <v>0</v>
      </c>
      <c r="X455" s="56">
        <f t="shared" si="578"/>
        <v>0</v>
      </c>
      <c r="Y455" s="53">
        <f t="shared" si="579"/>
        <v>0</v>
      </c>
      <c r="Z455" s="56">
        <f t="shared" si="580"/>
        <v>0</v>
      </c>
      <c r="AA455" s="53">
        <f t="shared" si="581"/>
        <v>-3.65466997</v>
      </c>
      <c r="AB455" s="55">
        <f t="shared" si="582"/>
        <v>-1</v>
      </c>
      <c r="AC455" s="53">
        <f t="shared" si="583"/>
        <v>0</v>
      </c>
      <c r="AD455" s="70">
        <f t="shared" si="584"/>
        <v>0</v>
      </c>
      <c r="AE455" s="58" t="str">
        <f>'[2]10квФ'!Z455</f>
        <v>Отклонений нет.</v>
      </c>
    </row>
    <row r="456" spans="1:31" ht="110.25" x14ac:dyDescent="0.25">
      <c r="A456" s="63" t="str">
        <f>'[2]10квФ'!A456</f>
        <v>24-0138</v>
      </c>
      <c r="B456" s="63" t="str">
        <f>'[2]10квФ'!B456</f>
        <v>есть</v>
      </c>
      <c r="C456" s="63" t="str">
        <f>'[2]10квФ'!C456</f>
        <v>план</v>
      </c>
      <c r="D456" s="64" t="str">
        <f>'[2]10квФ'!D456</f>
        <v>да</v>
      </c>
      <c r="E456" s="65" t="str">
        <f>'[2]10квФ'!E456</f>
        <v>нет</v>
      </c>
      <c r="F456" s="50"/>
      <c r="G456" s="59" t="str">
        <f>'[2]10квФ'!G456</f>
        <v>1.4</v>
      </c>
      <c r="H456" s="66" t="str">
        <f>'[2]10квФ'!H456</f>
        <v>Строительство БКТП 15/0,4 кВ с трансформатором мощностью 250 кВА взамен существующей ТП 15/0,4 кВ 046-25 с трансформатором 160 кВА, ВЛ 0,4 кВ протяженностью 212 м, реконструкция ВЛ 0,4 кВ Л-2 от ТП 046-25 протяженностью 1394 м, демонтаж ВЛ 0,4 кВ Л-2 от ТП 046-25 протяженностью 132 м в п. Тростники Гурьевского района</v>
      </c>
      <c r="I456" s="60" t="str">
        <f>'[2]10квФ'!I456</f>
        <v>O_24-0138</v>
      </c>
      <c r="J456" s="52">
        <f>IF(B456="есть",'[2]10квФ'!M456,"нд")</f>
        <v>0.26046768999999997</v>
      </c>
      <c r="K456" s="52">
        <f>IF($B456="есть",[2]ист!K456,"нд")</f>
        <v>0</v>
      </c>
      <c r="L456" s="52">
        <f>IF($B456="есть",[2]ист!L456,"нд")</f>
        <v>0</v>
      </c>
      <c r="M456" s="52">
        <f>IF($B456="есть",[2]ист!M456,"нд")</f>
        <v>0.26046768999999997</v>
      </c>
      <c r="N456" s="52">
        <f>IF($B456="есть",[2]ист!O456+[2]ист!P456+[2]ист!Q456,"нд")</f>
        <v>0</v>
      </c>
      <c r="O456" s="53">
        <f>ROUND('[2]10квФ'!N456,8)</f>
        <v>0</v>
      </c>
      <c r="P456" s="53">
        <f>[2]ист!W456</f>
        <v>0</v>
      </c>
      <c r="Q456" s="53">
        <f>[2]ист!X456</f>
        <v>0</v>
      </c>
      <c r="R456" s="53">
        <f>ROUND(([2]ист!Y456+[2]ист!Z456),8)</f>
        <v>0</v>
      </c>
      <c r="S456" s="53">
        <f t="shared" si="574"/>
        <v>0</v>
      </c>
      <c r="T456" s="54">
        <f t="shared" si="575"/>
        <v>0</v>
      </c>
      <c r="U456" s="53">
        <f t="shared" si="576"/>
        <v>-0.26046768999999997</v>
      </c>
      <c r="V456" s="55">
        <f t="shared" si="577"/>
        <v>-1</v>
      </c>
      <c r="W456" s="53">
        <f t="shared" si="578"/>
        <v>0</v>
      </c>
      <c r="X456" s="56">
        <f t="shared" si="578"/>
        <v>0</v>
      </c>
      <c r="Y456" s="53">
        <f t="shared" si="579"/>
        <v>0</v>
      </c>
      <c r="Z456" s="56">
        <f t="shared" si="580"/>
        <v>0</v>
      </c>
      <c r="AA456" s="53">
        <f t="shared" si="581"/>
        <v>-0.26046768999999997</v>
      </c>
      <c r="AB456" s="55">
        <f t="shared" si="582"/>
        <v>-1</v>
      </c>
      <c r="AC456" s="53">
        <f t="shared" si="583"/>
        <v>0</v>
      </c>
      <c r="AD456" s="70">
        <f t="shared" si="584"/>
        <v>0</v>
      </c>
      <c r="AE456" s="58" t="str">
        <f>'[2]10квФ'!Z456</f>
        <v>Отклонений нет.</v>
      </c>
    </row>
    <row r="457" spans="1:31" ht="78.75" x14ac:dyDescent="0.25">
      <c r="A457" s="63" t="str">
        <f>'[2]10квФ'!A457</f>
        <v>24-0181</v>
      </c>
      <c r="B457" s="63" t="str">
        <f>'[2]10квФ'!B457</f>
        <v>есть</v>
      </c>
      <c r="C457" s="63" t="str">
        <f>'[2]10квФ'!C457</f>
        <v>план</v>
      </c>
      <c r="D457" s="64" t="str">
        <f>'[2]10квФ'!D457</f>
        <v>да</v>
      </c>
      <c r="E457" s="65" t="str">
        <f>'[2]10квФ'!E457</f>
        <v>нет</v>
      </c>
      <c r="F457" s="50"/>
      <c r="G457" s="59" t="str">
        <f>'[2]10квФ'!G457</f>
        <v>1.4</v>
      </c>
      <c r="H457" s="66" t="str">
        <f>'[2]10квФ'!H457</f>
        <v>Перевод питания ТП 15/0,4 кВ № 28-11, 28-01 и 28-03 от ВЛ 15 кВ 15-28 на ВЛ 15 кВ 15-490 со строительством ВЛ 15 кВ 2,3 км и демонтажем ВЛ 15 кВ 15-28 протяженностью 2,7 км в п. Пушкарево Черняховского МО</v>
      </c>
      <c r="I457" s="60" t="str">
        <f>'[2]10квФ'!I457</f>
        <v>O_24-0181</v>
      </c>
      <c r="J457" s="52">
        <f>IF(B457="есть",'[2]10квФ'!M457,"нд")</f>
        <v>0.2793118</v>
      </c>
      <c r="K457" s="52">
        <f>IF($B457="есть",[2]ист!K457,"нд")</f>
        <v>0</v>
      </c>
      <c r="L457" s="52">
        <f>IF($B457="есть",[2]ист!L457,"нд")</f>
        <v>0</v>
      </c>
      <c r="M457" s="52">
        <f>IF($B457="есть",[2]ист!M457,"нд")</f>
        <v>0.2793118</v>
      </c>
      <c r="N457" s="52">
        <f>IF($B457="есть",[2]ист!O457+[2]ист!P457+[2]ист!Q457,"нд")</f>
        <v>0</v>
      </c>
      <c r="O457" s="53">
        <f>ROUND('[2]10квФ'!N457,8)</f>
        <v>0</v>
      </c>
      <c r="P457" s="53">
        <f>[2]ист!W457</f>
        <v>0</v>
      </c>
      <c r="Q457" s="53">
        <f>[2]ист!X457</f>
        <v>0</v>
      </c>
      <c r="R457" s="53">
        <f>ROUND(([2]ист!Y457+[2]ист!Z457),8)</f>
        <v>0</v>
      </c>
      <c r="S457" s="53">
        <f t="shared" si="574"/>
        <v>0</v>
      </c>
      <c r="T457" s="54">
        <f t="shared" si="575"/>
        <v>0</v>
      </c>
      <c r="U457" s="53">
        <f t="shared" si="576"/>
        <v>-0.2793118</v>
      </c>
      <c r="V457" s="55">
        <f t="shared" si="577"/>
        <v>-1</v>
      </c>
      <c r="W457" s="53">
        <f t="shared" si="578"/>
        <v>0</v>
      </c>
      <c r="X457" s="56">
        <f t="shared" si="578"/>
        <v>0</v>
      </c>
      <c r="Y457" s="53">
        <f t="shared" si="579"/>
        <v>0</v>
      </c>
      <c r="Z457" s="56">
        <f t="shared" si="580"/>
        <v>0</v>
      </c>
      <c r="AA457" s="53">
        <f t="shared" si="581"/>
        <v>-0.2793118</v>
      </c>
      <c r="AB457" s="55">
        <f t="shared" si="582"/>
        <v>-1</v>
      </c>
      <c r="AC457" s="53">
        <f t="shared" si="583"/>
        <v>0</v>
      </c>
      <c r="AD457" s="70">
        <f t="shared" si="584"/>
        <v>0</v>
      </c>
      <c r="AE457" s="58" t="str">
        <f>'[2]10квФ'!Z457</f>
        <v>Отклонений нет.</v>
      </c>
    </row>
    <row r="458" spans="1:31" ht="157.5" x14ac:dyDescent="0.25">
      <c r="A458" s="63" t="str">
        <f>'[2]10квФ'!A458</f>
        <v>22-1305</v>
      </c>
      <c r="B458" s="63" t="str">
        <f>'[2]10квФ'!B458</f>
        <v>есть</v>
      </c>
      <c r="C458" s="63" t="str">
        <f>'[2]10квФ'!C458</f>
        <v>план</v>
      </c>
      <c r="D458" s="64" t="str">
        <f>'[2]10квФ'!D458</f>
        <v>да</v>
      </c>
      <c r="E458" s="65" t="str">
        <f>'[2]10квФ'!E458</f>
        <v>нет</v>
      </c>
      <c r="F458" s="50"/>
      <c r="G458" s="59" t="str">
        <f>'[2]10квФ'!G458</f>
        <v>1.4</v>
      </c>
      <c r="H458" s="66" t="str">
        <f>'[2]10квФ'!H458</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I458" s="60" t="str">
        <f>'[2]10квФ'!I458</f>
        <v>N_22-1305</v>
      </c>
      <c r="J458" s="52">
        <f>IF(B458="есть",'[2]10квФ'!M458,"нд")</f>
        <v>14.28435326</v>
      </c>
      <c r="K458" s="52">
        <f>IF($B458="есть",[2]ист!K458,"нд")</f>
        <v>0</v>
      </c>
      <c r="L458" s="52">
        <f>IF($B458="есть",[2]ист!L458,"нд")</f>
        <v>0</v>
      </c>
      <c r="M458" s="52">
        <f>IF($B458="есть",[2]ист!M458,"нд")</f>
        <v>14.28435326</v>
      </c>
      <c r="N458" s="52">
        <f>IF($B458="есть",[2]ист!O458+[2]ист!P458+[2]ист!Q458,"нд")</f>
        <v>0</v>
      </c>
      <c r="O458" s="53">
        <f>ROUND('[2]10квФ'!N458,8)</f>
        <v>0</v>
      </c>
      <c r="P458" s="53">
        <f>[2]ист!W458</f>
        <v>0</v>
      </c>
      <c r="Q458" s="53">
        <f>[2]ист!X458</f>
        <v>0</v>
      </c>
      <c r="R458" s="53">
        <f>ROUND(([2]ист!Y458+[2]ист!Z458),8)</f>
        <v>0</v>
      </c>
      <c r="S458" s="53">
        <f t="shared" si="574"/>
        <v>0</v>
      </c>
      <c r="T458" s="54">
        <f t="shared" si="575"/>
        <v>0</v>
      </c>
      <c r="U458" s="53">
        <f t="shared" si="576"/>
        <v>-14.28435326</v>
      </c>
      <c r="V458" s="55">
        <f t="shared" si="577"/>
        <v>-1</v>
      </c>
      <c r="W458" s="53">
        <f t="shared" si="578"/>
        <v>0</v>
      </c>
      <c r="X458" s="56">
        <f t="shared" si="578"/>
        <v>0</v>
      </c>
      <c r="Y458" s="53">
        <f t="shared" si="579"/>
        <v>0</v>
      </c>
      <c r="Z458" s="56">
        <f t="shared" si="580"/>
        <v>0</v>
      </c>
      <c r="AA458" s="53">
        <f t="shared" si="581"/>
        <v>-14.28435326</v>
      </c>
      <c r="AB458" s="55">
        <f t="shared" si="582"/>
        <v>-1</v>
      </c>
      <c r="AC458" s="53">
        <f t="shared" si="583"/>
        <v>0</v>
      </c>
      <c r="AD458" s="70">
        <f t="shared" si="584"/>
        <v>0</v>
      </c>
      <c r="AE458" s="58" t="str">
        <f>'[2]10квФ'!Z458</f>
        <v>Отклонений нет.</v>
      </c>
    </row>
    <row r="459" spans="1:31" ht="110.25" x14ac:dyDescent="0.25">
      <c r="A459" s="63" t="str">
        <f>'[2]10квФ'!A459</f>
        <v>19-0947</v>
      </c>
      <c r="B459" s="63" t="str">
        <f>'[2]10квФ'!B459</f>
        <v>есть</v>
      </c>
      <c r="C459" s="63" t="str">
        <f>'[2]10квФ'!C459</f>
        <v>план</v>
      </c>
      <c r="D459" s="64" t="str">
        <f>'[2]10квФ'!D459</f>
        <v>да</v>
      </c>
      <c r="E459" s="65" t="str">
        <f>'[2]10квФ'!E459</f>
        <v>нет</v>
      </c>
      <c r="F459" s="50"/>
      <c r="G459" s="59" t="str">
        <f>'[2]10квФ'!G459</f>
        <v>1.4</v>
      </c>
      <c r="H459" s="66" t="str">
        <f>'[2]10квФ'!H459</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I459" s="60" t="str">
        <f>'[2]10квФ'!I459</f>
        <v>N_19-0947</v>
      </c>
      <c r="J459" s="52">
        <f>IF(B459="есть",'[2]10квФ'!M459,"нд")</f>
        <v>15.03416752</v>
      </c>
      <c r="K459" s="52">
        <f>IF($B459="есть",[2]ист!K459,"нд")</f>
        <v>0</v>
      </c>
      <c r="L459" s="52">
        <f>IF($B459="есть",[2]ист!L459,"нд")</f>
        <v>0</v>
      </c>
      <c r="M459" s="52">
        <f>IF($B459="есть",[2]ист!M459,"нд")</f>
        <v>15.03416752</v>
      </c>
      <c r="N459" s="52">
        <f>IF($B459="есть",[2]ист!O459+[2]ист!P459+[2]ист!Q459,"нд")</f>
        <v>0</v>
      </c>
      <c r="O459" s="53">
        <f>ROUND('[2]10квФ'!N459,8)</f>
        <v>0.39964446999999997</v>
      </c>
      <c r="P459" s="53">
        <f>[2]ист!W459</f>
        <v>0</v>
      </c>
      <c r="Q459" s="53">
        <f>[2]ист!X459</f>
        <v>0</v>
      </c>
      <c r="R459" s="53">
        <f>ROUND(([2]ист!Y459+[2]ист!Z459),8)</f>
        <v>0.39964446999999997</v>
      </c>
      <c r="S459" s="53">
        <f t="shared" si="574"/>
        <v>0</v>
      </c>
      <c r="T459" s="54">
        <f t="shared" si="575"/>
        <v>0</v>
      </c>
      <c r="U459" s="53">
        <f t="shared" si="576"/>
        <v>-14.63452305</v>
      </c>
      <c r="V459" s="55">
        <f t="shared" si="577"/>
        <v>-0.97341758567819925</v>
      </c>
      <c r="W459" s="53">
        <f t="shared" si="578"/>
        <v>0</v>
      </c>
      <c r="X459" s="56">
        <f t="shared" si="578"/>
        <v>0</v>
      </c>
      <c r="Y459" s="53">
        <f t="shared" si="579"/>
        <v>0</v>
      </c>
      <c r="Z459" s="56">
        <f t="shared" si="580"/>
        <v>0</v>
      </c>
      <c r="AA459" s="53">
        <f t="shared" si="581"/>
        <v>-14.63452305</v>
      </c>
      <c r="AB459" s="55">
        <f t="shared" si="582"/>
        <v>-0.97341758567819925</v>
      </c>
      <c r="AC459" s="53">
        <f t="shared" si="583"/>
        <v>0</v>
      </c>
      <c r="AD459" s="70">
        <f t="shared" si="584"/>
        <v>0</v>
      </c>
      <c r="AE459" s="58" t="str">
        <f>'[2]10квФ'!Z459</f>
        <v>Отклонение от плана обусловлено оплатой кредиторской задолженности за выполненные в 2024 году работы (поздняя сдача актов выполненных работ).</v>
      </c>
    </row>
    <row r="460" spans="1:31" ht="157.5" x14ac:dyDescent="0.25">
      <c r="A460" s="63" t="str">
        <f>'[2]10квФ'!A460</f>
        <v>24-0108</v>
      </c>
      <c r="B460" s="63" t="str">
        <f>'[2]10квФ'!B460</f>
        <v>есть</v>
      </c>
      <c r="C460" s="63" t="str">
        <f>'[2]10квФ'!C460</f>
        <v>план</v>
      </c>
      <c r="D460" s="64" t="str">
        <f>'[2]10квФ'!D460</f>
        <v>да</v>
      </c>
      <c r="E460" s="65" t="str">
        <f>'[2]10квФ'!E460</f>
        <v>нет</v>
      </c>
      <c r="F460" s="50"/>
      <c r="G460" s="59" t="str">
        <f>'[2]10квФ'!G460</f>
        <v>1.4</v>
      </c>
      <c r="H460" s="66" t="str">
        <f>'[2]10квФ'!H460</f>
        <v>Разукрупнение сетей ВЛ 0,4 кВ от ТП 15/0,4 кВ 009-01 со строительством дополнительной СТП 15/0,4 кВ 100 кВА с переподключением части ВЛ 0,4 кВ от ТП 009-01 на вновь построенную ТП, строительство ВЛ 15 кВ протяженностью 35 м, ВЛИ 0,4 кВ протяженностью 50 м, реконструкция ВЛ 0,4 кВ от ТП 009-01 протяженностью 376 м, демонтаж ВЛ 0,4 кВ от ТП 009-01 протяженностью 354 м в п. Косатухино Багратионовского муниципального округа</v>
      </c>
      <c r="I460" s="60" t="str">
        <f>'[2]10квФ'!I460</f>
        <v>O_24-0108</v>
      </c>
      <c r="J460" s="52">
        <f>IF(B460="есть",'[2]10квФ'!M460,"нд")</f>
        <v>0.22431856999999999</v>
      </c>
      <c r="K460" s="52">
        <f>IF($B460="есть",[2]ист!K460,"нд")</f>
        <v>0</v>
      </c>
      <c r="L460" s="52">
        <f>IF($B460="есть",[2]ист!L460,"нд")</f>
        <v>0</v>
      </c>
      <c r="M460" s="52">
        <f>IF($B460="есть",[2]ист!M460,"нд")</f>
        <v>0.22431856999999999</v>
      </c>
      <c r="N460" s="52">
        <f>IF($B460="есть",[2]ист!O460+[2]ист!P460+[2]ист!Q460,"нд")</f>
        <v>0</v>
      </c>
      <c r="O460" s="53">
        <f>ROUND('[2]10квФ'!N460,8)</f>
        <v>0</v>
      </c>
      <c r="P460" s="53"/>
      <c r="Q460" s="53">
        <f>[2]ист!X460</f>
        <v>0</v>
      </c>
      <c r="R460" s="53">
        <f>ROUND(([2]ист!Y460+[2]ист!Z460),8)</f>
        <v>0</v>
      </c>
      <c r="S460" s="53">
        <f t="shared" si="574"/>
        <v>0</v>
      </c>
      <c r="T460" s="54">
        <f t="shared" si="575"/>
        <v>0</v>
      </c>
      <c r="U460" s="53">
        <f t="shared" si="576"/>
        <v>-0.22431856999999999</v>
      </c>
      <c r="V460" s="55">
        <f t="shared" si="577"/>
        <v>-1</v>
      </c>
      <c r="W460" s="53">
        <f t="shared" si="578"/>
        <v>0</v>
      </c>
      <c r="X460" s="56">
        <f t="shared" si="578"/>
        <v>0</v>
      </c>
      <c r="Y460" s="53">
        <f t="shared" si="579"/>
        <v>0</v>
      </c>
      <c r="Z460" s="56">
        <f t="shared" si="580"/>
        <v>0</v>
      </c>
      <c r="AA460" s="53">
        <f t="shared" si="581"/>
        <v>-0.22431856999999999</v>
      </c>
      <c r="AB460" s="55">
        <f t="shared" si="582"/>
        <v>-1</v>
      </c>
      <c r="AC460" s="53">
        <f t="shared" si="583"/>
        <v>0</v>
      </c>
      <c r="AD460" s="70">
        <f t="shared" si="584"/>
        <v>0</v>
      </c>
      <c r="AE460" s="58" t="str">
        <f>'[2]10квФ'!Z460</f>
        <v>Отклонений нет.</v>
      </c>
    </row>
    <row r="461" spans="1:31" ht="78.75" x14ac:dyDescent="0.25">
      <c r="A461" s="63" t="str">
        <f>'[2]10квФ'!A461</f>
        <v>23-0106</v>
      </c>
      <c r="B461" s="63" t="str">
        <f>'[2]10квФ'!B461</f>
        <v>есть</v>
      </c>
      <c r="C461" s="63" t="str">
        <f>'[2]10квФ'!C461</f>
        <v>план</v>
      </c>
      <c r="D461" s="64" t="str">
        <f>'[2]10квФ'!D461</f>
        <v>да</v>
      </c>
      <c r="E461" s="65" t="str">
        <f>'[2]10квФ'!E461</f>
        <v>нет</v>
      </c>
      <c r="F461" s="50"/>
      <c r="G461" s="59" t="str">
        <f>'[2]10квФ'!G461</f>
        <v>1.4</v>
      </c>
      <c r="H461" s="66" t="str">
        <f>'[2]10квФ'!H461</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I461" s="60" t="str">
        <f>'[2]10квФ'!I461</f>
        <v>N_23-0106</v>
      </c>
      <c r="J461" s="52">
        <f>IF(B461="есть",'[2]10квФ'!M461,"нд")</f>
        <v>0</v>
      </c>
      <c r="K461" s="52">
        <v>0</v>
      </c>
      <c r="L461" s="52">
        <f>IF($B461="есть",[2]ист!L461,"нд")</f>
        <v>0</v>
      </c>
      <c r="M461" s="52">
        <f>IF($B461="есть",[2]ист!M461,"нд")</f>
        <v>0</v>
      </c>
      <c r="N461" s="52">
        <f>IF($B461="есть",[2]ист!O461+[2]ист!P461+[2]ист!Q461,"нд")</f>
        <v>0</v>
      </c>
      <c r="O461" s="53">
        <f>ROUND('[2]10квФ'!N461,8)</f>
        <v>0.26041549000000003</v>
      </c>
      <c r="P461" s="53">
        <f>[2]ист!W461</f>
        <v>0</v>
      </c>
      <c r="Q461" s="53">
        <f>[2]ист!X461</f>
        <v>0</v>
      </c>
      <c r="R461" s="53">
        <f>ROUND(([2]ист!Y461+[2]ист!Z461),8)</f>
        <v>0.26041549000000003</v>
      </c>
      <c r="S461" s="53">
        <f t="shared" si="574"/>
        <v>0</v>
      </c>
      <c r="T461" s="54">
        <f t="shared" si="575"/>
        <v>0</v>
      </c>
      <c r="U461" s="53">
        <f t="shared" si="576"/>
        <v>0.26041549000000003</v>
      </c>
      <c r="V461" s="55">
        <f t="shared" si="577"/>
        <v>0</v>
      </c>
      <c r="W461" s="53">
        <f t="shared" si="578"/>
        <v>0</v>
      </c>
      <c r="X461" s="56">
        <f t="shared" si="578"/>
        <v>0</v>
      </c>
      <c r="Y461" s="53">
        <f t="shared" si="579"/>
        <v>0</v>
      </c>
      <c r="Z461" s="56">
        <f t="shared" si="580"/>
        <v>0</v>
      </c>
      <c r="AA461" s="53">
        <f t="shared" si="581"/>
        <v>0.26041549000000003</v>
      </c>
      <c r="AB461" s="55">
        <f t="shared" si="582"/>
        <v>0</v>
      </c>
      <c r="AC461" s="53">
        <f t="shared" si="583"/>
        <v>0</v>
      </c>
      <c r="AD461" s="70">
        <f t="shared" si="584"/>
        <v>0</v>
      </c>
      <c r="AE461" s="58" t="str">
        <f>'[2]10квФ'!Z461</f>
        <v>Изменение плановых параметров проекта произошло на основании разработанной ПСД. Срок реализации проекта перенесен из-за невыполнения плана 2024 года, что обусловлено необходимостью установки БКТП индивидуального изготовления с уменьшенными габаритами ввиду невозможности установки МТП в условиях городской застройки.</v>
      </c>
    </row>
    <row r="462" spans="1:31" ht="78.75" x14ac:dyDescent="0.25">
      <c r="A462" s="63" t="str">
        <f>'[2]10квФ'!A462</f>
        <v>24-0182</v>
      </c>
      <c r="B462" s="63" t="str">
        <f>'[2]10квФ'!B462</f>
        <v>есть</v>
      </c>
      <c r="C462" s="63" t="str">
        <f>'[2]10квФ'!C462</f>
        <v>план</v>
      </c>
      <c r="D462" s="64" t="str">
        <f>'[2]10квФ'!D462</f>
        <v>да</v>
      </c>
      <c r="E462" s="65" t="str">
        <f>'[2]10квФ'!E462</f>
        <v>нет</v>
      </c>
      <c r="F462" s="50"/>
      <c r="G462" s="59" t="str">
        <f>'[2]10квФ'!G462</f>
        <v>1.4</v>
      </c>
      <c r="H462" s="66" t="str">
        <f>'[2]10квФ'!H462</f>
        <v>Разукрупнение ВЛ 15 кВ 15-06 со строительством ВЛ 15 кВ от резервной ячейки ПС 110 кВ Нивенская протяженностью 1,7 км с установкой делительного выключателя и переводом отпайки ВЛ 15 кВ 15-06 к ТП 06-57 от ВЛ 15 кВ новой в Гурьевском МО</v>
      </c>
      <c r="I462" s="60" t="str">
        <f>'[2]10квФ'!I462</f>
        <v>O_24-0182</v>
      </c>
      <c r="J462" s="52">
        <f>IF(B462="есть",'[2]10квФ'!M462,"нд")</f>
        <v>12.00538927</v>
      </c>
      <c r="K462" s="52">
        <f>IF($B462="есть",[2]ист!K462,"нд")</f>
        <v>0</v>
      </c>
      <c r="L462" s="52">
        <f>IF($B462="есть",[2]ист!L462,"нд")</f>
        <v>0</v>
      </c>
      <c r="M462" s="52">
        <f>IF($B462="есть",[2]ист!M462,"нд")</f>
        <v>12.00538927</v>
      </c>
      <c r="N462" s="52">
        <f>IF($B462="есть",[2]ист!O462+[2]ист!P462+[2]ист!Q462,"нд")</f>
        <v>0</v>
      </c>
      <c r="O462" s="53">
        <f>ROUND('[2]10квФ'!N462,8)</f>
        <v>0</v>
      </c>
      <c r="P462" s="53">
        <f>[2]ист!W462</f>
        <v>0</v>
      </c>
      <c r="Q462" s="53">
        <f>[2]ист!X462</f>
        <v>0</v>
      </c>
      <c r="R462" s="53">
        <f>ROUND(([2]ист!Y462+[2]ист!Z462),8)</f>
        <v>0</v>
      </c>
      <c r="S462" s="53">
        <f t="shared" si="574"/>
        <v>0</v>
      </c>
      <c r="T462" s="67"/>
      <c r="U462" s="53">
        <f>IF($J462="нд","нд",O462-J462)</f>
        <v>-12.00538927</v>
      </c>
      <c r="V462" s="55">
        <f>IF($J462=0,0,U462/J462)</f>
        <v>-1</v>
      </c>
      <c r="W462" s="53">
        <f>IF($J462="нд","нд",0)</f>
        <v>0</v>
      </c>
      <c r="X462" s="56">
        <f>IF($J462="нд","нд",0)</f>
        <v>0</v>
      </c>
      <c r="Y462" s="53">
        <f>Q462-L462</f>
        <v>0</v>
      </c>
      <c r="Z462" s="56">
        <f>IF(Y462=0,0,Y462/L462)</f>
        <v>0</v>
      </c>
      <c r="AA462" s="53">
        <f t="shared" si="581"/>
        <v>-12.00538927</v>
      </c>
      <c r="AB462" s="55">
        <f t="shared" si="582"/>
        <v>-1</v>
      </c>
      <c r="AC462" s="53">
        <f t="shared" si="583"/>
        <v>0</v>
      </c>
      <c r="AD462" s="70">
        <f t="shared" si="584"/>
        <v>0</v>
      </c>
      <c r="AE462" s="58" t="str">
        <f>'[2]10квФ'!Z462</f>
        <v>Отклонений нет.</v>
      </c>
    </row>
    <row r="463" spans="1:31" ht="31.5" x14ac:dyDescent="0.25">
      <c r="A463" s="6">
        <f>'[2]10квФ'!A463</f>
        <v>0</v>
      </c>
      <c r="B463" s="6">
        <f>'[2]10квФ'!B463</f>
        <v>0</v>
      </c>
      <c r="C463" s="6">
        <f>'[2]10квФ'!C463</f>
        <v>0</v>
      </c>
      <c r="D463" s="6">
        <f>'[2]10квФ'!D463</f>
        <v>0</v>
      </c>
      <c r="E463" s="50">
        <f>'[2]10квФ'!E463</f>
        <v>0</v>
      </c>
      <c r="F463" s="50"/>
      <c r="G463" s="47" t="str">
        <f>'[2]10квФ'!G463</f>
        <v>1.5</v>
      </c>
      <c r="H463" s="47" t="s">
        <v>77</v>
      </c>
      <c r="I463" s="61" t="s">
        <v>37</v>
      </c>
      <c r="J463" s="39">
        <f t="shared" ref="J463:U463" si="585">SUM(J464:J469)</f>
        <v>0</v>
      </c>
      <c r="K463" s="39">
        <f t="shared" si="585"/>
        <v>0</v>
      </c>
      <c r="L463" s="39">
        <f t="shared" si="585"/>
        <v>0</v>
      </c>
      <c r="M463" s="39">
        <f t="shared" si="585"/>
        <v>0</v>
      </c>
      <c r="N463" s="39">
        <f t="shared" si="585"/>
        <v>0</v>
      </c>
      <c r="O463" s="39">
        <f t="shared" si="585"/>
        <v>0</v>
      </c>
      <c r="P463" s="39">
        <f t="shared" si="585"/>
        <v>0</v>
      </c>
      <c r="Q463" s="39">
        <f t="shared" si="585"/>
        <v>0</v>
      </c>
      <c r="R463" s="39">
        <f t="shared" si="585"/>
        <v>0</v>
      </c>
      <c r="S463" s="39">
        <f t="shared" si="585"/>
        <v>0</v>
      </c>
      <c r="T463" s="39"/>
      <c r="U463" s="39">
        <f t="shared" si="585"/>
        <v>0</v>
      </c>
      <c r="V463" s="40">
        <f>IF($J463=0,0,U463/J463)</f>
        <v>0</v>
      </c>
      <c r="W463" s="39">
        <f t="shared" ref="W463:Y471" si="586">IF($J463="нд","нд",0)</f>
        <v>0</v>
      </c>
      <c r="X463" s="40">
        <f t="shared" si="586"/>
        <v>0</v>
      </c>
      <c r="Y463" s="39">
        <f t="shared" si="586"/>
        <v>0</v>
      </c>
      <c r="Z463" s="40">
        <f t="shared" ref="Z463:Z471" si="587">IF(Y463="нд","нд",0)</f>
        <v>0</v>
      </c>
      <c r="AA463" s="39">
        <f>IF($J463="нд","нд",R463-M463)</f>
        <v>0</v>
      </c>
      <c r="AB463" s="40">
        <f>IF(M463=0,0,AA463/M463)</f>
        <v>0</v>
      </c>
      <c r="AC463" s="39">
        <f>IF($J463="нд","нд",S463-N463)</f>
        <v>0</v>
      </c>
      <c r="AD463" s="40">
        <f>IF(N463=0,0,AC463/N463)</f>
        <v>0</v>
      </c>
      <c r="AE463" s="39" t="s">
        <v>38</v>
      </c>
    </row>
    <row r="464" spans="1:31" x14ac:dyDescent="0.25">
      <c r="A464" s="63">
        <f>'[2]10квФ'!A464</f>
        <v>0</v>
      </c>
      <c r="B464" s="63">
        <f>'[2]10квФ'!B464</f>
        <v>0</v>
      </c>
      <c r="C464" s="63">
        <f>'[2]10квФ'!C464</f>
        <v>0</v>
      </c>
      <c r="D464" s="64" t="str">
        <f>'[2]10квФ'!D464</f>
        <v>-</v>
      </c>
      <c r="E464" s="65">
        <f>'[2]10квФ'!E464</f>
        <v>0</v>
      </c>
      <c r="F464" s="50"/>
      <c r="G464" s="59" t="str">
        <f>'[2]10квФ'!G464</f>
        <v>-</v>
      </c>
      <c r="H464" s="66" t="str">
        <f>'[2]10квФ'!H464</f>
        <v>-</v>
      </c>
      <c r="I464" s="60" t="str">
        <f>'[2]10квФ'!I464</f>
        <v>-</v>
      </c>
      <c r="J464" s="52"/>
      <c r="K464" s="52"/>
      <c r="L464" s="52"/>
      <c r="M464" s="52"/>
      <c r="N464" s="52"/>
      <c r="O464" s="53"/>
      <c r="P464" s="53"/>
      <c r="Q464" s="53"/>
      <c r="R464" s="53"/>
      <c r="S464" s="53"/>
      <c r="T464" s="53"/>
      <c r="U464" s="53"/>
      <c r="V464" s="56"/>
      <c r="W464" s="53"/>
      <c r="X464" s="56"/>
      <c r="Y464" s="53"/>
      <c r="Z464" s="56"/>
      <c r="AA464" s="53"/>
      <c r="AB464" s="56"/>
      <c r="AC464" s="53"/>
      <c r="AD464" s="56"/>
      <c r="AE464" s="58"/>
    </row>
    <row r="465" spans="1:31" x14ac:dyDescent="0.25">
      <c r="A465" s="63">
        <f>'[2]10квФ'!A465</f>
        <v>0</v>
      </c>
      <c r="B465" s="63">
        <f>'[2]10квФ'!B465</f>
        <v>0</v>
      </c>
      <c r="C465" s="63">
        <f>'[2]10квФ'!C465</f>
        <v>0</v>
      </c>
      <c r="D465" s="64" t="str">
        <f>'[2]10квФ'!D465</f>
        <v>-</v>
      </c>
      <c r="E465" s="65">
        <f>'[2]10квФ'!E465</f>
        <v>0</v>
      </c>
      <c r="F465" s="50"/>
      <c r="G465" s="59" t="str">
        <f>'[2]10квФ'!G465</f>
        <v>-</v>
      </c>
      <c r="H465" s="66" t="str">
        <f>'[2]10квФ'!H465</f>
        <v>-</v>
      </c>
      <c r="I465" s="60" t="str">
        <f>'[2]10квФ'!I465</f>
        <v>-</v>
      </c>
      <c r="J465" s="52"/>
      <c r="K465" s="52"/>
      <c r="L465" s="52"/>
      <c r="M465" s="52"/>
      <c r="N465" s="52"/>
      <c r="O465" s="53"/>
      <c r="P465" s="53"/>
      <c r="Q465" s="53"/>
      <c r="R465" s="53"/>
      <c r="S465" s="53"/>
      <c r="T465" s="53"/>
      <c r="U465" s="53"/>
      <c r="V465" s="56"/>
      <c r="W465" s="53"/>
      <c r="X465" s="56"/>
      <c r="Y465" s="53"/>
      <c r="Z465" s="56"/>
      <c r="AA465" s="53"/>
      <c r="AB465" s="56"/>
      <c r="AC465" s="53"/>
      <c r="AD465" s="56"/>
      <c r="AE465" s="58"/>
    </row>
    <row r="466" spans="1:31" x14ac:dyDescent="0.25">
      <c r="A466" s="63">
        <f>'[2]10квФ'!A466</f>
        <v>0</v>
      </c>
      <c r="B466" s="63">
        <f>'[2]10квФ'!B466</f>
        <v>0</v>
      </c>
      <c r="C466" s="63">
        <f>'[2]10квФ'!C466</f>
        <v>0</v>
      </c>
      <c r="D466" s="64" t="str">
        <f>'[2]10квФ'!D466</f>
        <v>-</v>
      </c>
      <c r="E466" s="65">
        <f>'[2]10квФ'!E466</f>
        <v>0</v>
      </c>
      <c r="F466" s="50"/>
      <c r="G466" s="59" t="str">
        <f>'[2]10квФ'!G466</f>
        <v>-</v>
      </c>
      <c r="H466" s="66" t="str">
        <f>'[2]10квФ'!H466</f>
        <v>-</v>
      </c>
      <c r="I466" s="60" t="str">
        <f>'[2]10квФ'!I466</f>
        <v>-</v>
      </c>
      <c r="J466" s="67"/>
      <c r="K466" s="67"/>
      <c r="L466" s="67"/>
      <c r="M466" s="67"/>
      <c r="N466" s="67"/>
      <c r="O466" s="67"/>
      <c r="P466" s="67"/>
      <c r="Q466" s="67"/>
      <c r="R466" s="67"/>
      <c r="S466" s="67"/>
      <c r="T466" s="67"/>
      <c r="U466" s="67"/>
      <c r="V466" s="67"/>
      <c r="W466" s="67"/>
      <c r="X466" s="67"/>
      <c r="Y466" s="67"/>
      <c r="Z466" s="67"/>
      <c r="AA466" s="67"/>
      <c r="AB466" s="67"/>
      <c r="AC466" s="67"/>
      <c r="AD466" s="67"/>
      <c r="AE466" s="67"/>
    </row>
    <row r="467" spans="1:31" x14ac:dyDescent="0.25">
      <c r="A467" s="63">
        <f>'[2]10квФ'!A467</f>
        <v>0</v>
      </c>
      <c r="B467" s="63">
        <f>'[2]10квФ'!B467</f>
        <v>0</v>
      </c>
      <c r="C467" s="63">
        <f>'[2]10квФ'!C467</f>
        <v>0</v>
      </c>
      <c r="D467" s="64" t="str">
        <f>'[2]10квФ'!D467</f>
        <v>-</v>
      </c>
      <c r="E467" s="65">
        <f>'[2]10квФ'!E467</f>
        <v>0</v>
      </c>
      <c r="F467" s="50"/>
      <c r="G467" s="59" t="str">
        <f>'[2]10квФ'!G467</f>
        <v>-</v>
      </c>
      <c r="H467" s="66" t="str">
        <f>'[2]10квФ'!H467</f>
        <v>-</v>
      </c>
      <c r="I467" s="60" t="str">
        <f>'[2]10квФ'!I467</f>
        <v>-</v>
      </c>
      <c r="J467" s="67"/>
      <c r="K467" s="67"/>
      <c r="L467" s="67"/>
      <c r="M467" s="67"/>
      <c r="N467" s="67"/>
      <c r="O467" s="67"/>
      <c r="P467" s="67"/>
      <c r="Q467" s="67"/>
      <c r="R467" s="67"/>
      <c r="S467" s="67"/>
      <c r="T467" s="67"/>
      <c r="U467" s="67"/>
      <c r="V467" s="67"/>
      <c r="W467" s="67"/>
      <c r="X467" s="67"/>
      <c r="Y467" s="67"/>
      <c r="Z467" s="67"/>
      <c r="AA467" s="67"/>
      <c r="AB467" s="67"/>
      <c r="AC467" s="67"/>
      <c r="AD467" s="67"/>
      <c r="AE467" s="67"/>
    </row>
    <row r="468" spans="1:31" x14ac:dyDescent="0.25">
      <c r="A468" s="63">
        <f>'[2]10квФ'!A468</f>
        <v>0</v>
      </c>
      <c r="B468" s="63">
        <f>'[2]10квФ'!B468</f>
        <v>0</v>
      </c>
      <c r="C468" s="63">
        <f>'[2]10квФ'!C468</f>
        <v>0</v>
      </c>
      <c r="D468" s="64" t="str">
        <f>'[2]10квФ'!D468</f>
        <v>-</v>
      </c>
      <c r="E468" s="65">
        <f>'[2]10квФ'!E468</f>
        <v>0</v>
      </c>
      <c r="F468" s="50"/>
      <c r="G468" s="59" t="str">
        <f>'[2]10квФ'!G468</f>
        <v>-</v>
      </c>
      <c r="H468" s="66" t="str">
        <f>'[2]10квФ'!H468</f>
        <v>-</v>
      </c>
      <c r="I468" s="60" t="str">
        <f>'[2]10квФ'!I468</f>
        <v>-</v>
      </c>
      <c r="J468" s="67"/>
      <c r="K468" s="67"/>
      <c r="L468" s="67"/>
      <c r="M468" s="67"/>
      <c r="N468" s="67"/>
      <c r="O468" s="67"/>
      <c r="P468" s="67"/>
      <c r="Q468" s="67"/>
      <c r="R468" s="67"/>
      <c r="S468" s="67"/>
      <c r="T468" s="67"/>
      <c r="U468" s="67"/>
      <c r="V468" s="67"/>
      <c r="W468" s="67"/>
      <c r="X468" s="67"/>
      <c r="Y468" s="67"/>
      <c r="Z468" s="67"/>
      <c r="AA468" s="67"/>
      <c r="AB468" s="67"/>
      <c r="AC468" s="67"/>
      <c r="AD468" s="67"/>
      <c r="AE468" s="67"/>
    </row>
    <row r="469" spans="1:31" x14ac:dyDescent="0.25">
      <c r="A469" s="63">
        <f>'[2]10квФ'!A469</f>
        <v>0</v>
      </c>
      <c r="B469" s="63">
        <f>'[2]10квФ'!B469</f>
        <v>0</v>
      </c>
      <c r="C469" s="63">
        <f>'[2]10квФ'!C469</f>
        <v>0</v>
      </c>
      <c r="D469" s="64" t="str">
        <f>'[2]10квФ'!D469</f>
        <v>-</v>
      </c>
      <c r="E469" s="65">
        <f>'[2]10квФ'!E469</f>
        <v>0</v>
      </c>
      <c r="F469" s="50"/>
      <c r="G469" s="59" t="str">
        <f>'[2]10квФ'!G469</f>
        <v>-</v>
      </c>
      <c r="H469" s="66" t="str">
        <f>'[2]10квФ'!H469</f>
        <v>-</v>
      </c>
      <c r="I469" s="60" t="str">
        <f>'[2]10квФ'!I469</f>
        <v>-</v>
      </c>
      <c r="J469" s="67"/>
      <c r="K469" s="67"/>
      <c r="L469" s="67"/>
      <c r="M469" s="67"/>
      <c r="N469" s="67"/>
      <c r="O469" s="67"/>
      <c r="P469" s="67"/>
      <c r="Q469" s="67"/>
      <c r="R469" s="67"/>
      <c r="S469" s="67"/>
      <c r="T469" s="67"/>
      <c r="U469" s="67"/>
      <c r="V469" s="67"/>
      <c r="W469" s="67"/>
      <c r="X469" s="67"/>
      <c r="Y469" s="67"/>
      <c r="Z469" s="67"/>
      <c r="AA469" s="67"/>
      <c r="AB469" s="67"/>
      <c r="AC469" s="67"/>
      <c r="AD469" s="67"/>
      <c r="AE469" s="67"/>
    </row>
    <row r="470" spans="1:31" ht="31.5" x14ac:dyDescent="0.25">
      <c r="A470" s="6">
        <f>'[2]10квФ'!A470</f>
        <v>0</v>
      </c>
      <c r="B470" s="6">
        <f>'[2]10квФ'!B470</f>
        <v>0</v>
      </c>
      <c r="C470" s="6">
        <f>'[2]10квФ'!C470</f>
        <v>0</v>
      </c>
      <c r="D470" s="6">
        <f>'[2]10квФ'!D470</f>
        <v>0</v>
      </c>
      <c r="E470" s="50">
        <f>'[2]10квФ'!E470</f>
        <v>0</v>
      </c>
      <c r="F470" s="50"/>
      <c r="G470" s="47" t="str">
        <f>'[2]10квФ'!G470</f>
        <v>1.6</v>
      </c>
      <c r="H470" s="47" t="s">
        <v>78</v>
      </c>
      <c r="I470" s="61" t="s">
        <v>37</v>
      </c>
      <c r="J470" s="39">
        <f t="shared" ref="J470:S470" si="588">SUM(J471:J567)</f>
        <v>727.93430266000007</v>
      </c>
      <c r="K470" s="39">
        <f t="shared" si="588"/>
        <v>0</v>
      </c>
      <c r="L470" s="39">
        <f t="shared" si="588"/>
        <v>0</v>
      </c>
      <c r="M470" s="39">
        <f t="shared" si="588"/>
        <v>727.93430266000007</v>
      </c>
      <c r="N470" s="39">
        <f t="shared" si="588"/>
        <v>0</v>
      </c>
      <c r="O470" s="39">
        <f t="shared" si="588"/>
        <v>88.874145540000001</v>
      </c>
      <c r="P470" s="39">
        <f t="shared" si="588"/>
        <v>0</v>
      </c>
      <c r="Q470" s="39">
        <f t="shared" si="588"/>
        <v>0</v>
      </c>
      <c r="R470" s="39">
        <f t="shared" si="588"/>
        <v>88.742319719999998</v>
      </c>
      <c r="S470" s="39">
        <f t="shared" si="588"/>
        <v>0.13182582000000001</v>
      </c>
      <c r="T470" s="39"/>
      <c r="U470" s="62">
        <f>O470-J470</f>
        <v>-639.0601571200001</v>
      </c>
      <c r="V470" s="40">
        <f>IF($J470=0,0,U470/J470)</f>
        <v>-0.87790911183160592</v>
      </c>
      <c r="W470" s="39">
        <f t="shared" si="586"/>
        <v>0</v>
      </c>
      <c r="X470" s="40">
        <f t="shared" si="586"/>
        <v>0</v>
      </c>
      <c r="Y470" s="39">
        <f t="shared" si="586"/>
        <v>0</v>
      </c>
      <c r="Z470" s="40">
        <f t="shared" si="587"/>
        <v>0</v>
      </c>
      <c r="AA470" s="62">
        <f t="shared" ref="AA470:AA471" si="589">IF($J470="нд","нд",R470-M470)</f>
        <v>-639.19198294000012</v>
      </c>
      <c r="AB470" s="40">
        <f>IF(M470=0,0,AA470/M470)</f>
        <v>-0.87809020759741652</v>
      </c>
      <c r="AC470" s="62">
        <f t="shared" ref="AC470:AC471" si="590">IF($J470="нд","нд",S470-N470)</f>
        <v>0.13182582000000001</v>
      </c>
      <c r="AD470" s="40">
        <f>IF(N470=0,0,AC470/N470)</f>
        <v>0</v>
      </c>
      <c r="AE470" s="39" t="s">
        <v>38</v>
      </c>
    </row>
    <row r="471" spans="1:31" ht="63" x14ac:dyDescent="0.25">
      <c r="A471" s="63" t="str">
        <f>'[2]10квФ'!A471</f>
        <v>140-283</v>
      </c>
      <c r="B471" s="63">
        <f>'[2]10квФ'!B471</f>
        <v>0</v>
      </c>
      <c r="C471" s="63" t="str">
        <f>'[2]10квФ'!C471</f>
        <v>внеплан</v>
      </c>
      <c r="D471" s="64" t="str">
        <f>'[2]10квФ'!D471</f>
        <v>да</v>
      </c>
      <c r="E471" s="65" t="str">
        <f>'[2]10квФ'!E471</f>
        <v>нет</v>
      </c>
      <c r="F471" s="50"/>
      <c r="G471" s="59" t="str">
        <f>'[2]10квФ'!G471</f>
        <v>1.6</v>
      </c>
      <c r="H471" s="66" t="str">
        <f>'[2]10квФ'!H471</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I471" s="60" t="str">
        <f>'[2]10квФ'!I471</f>
        <v>P_140-283</v>
      </c>
      <c r="J471" s="52" t="str">
        <f>IF(B471="есть",'[2]10квФ'!M471,"нд")</f>
        <v>нд</v>
      </c>
      <c r="K471" s="52" t="str">
        <f>IF($B471="есть",[2]ист!K471,"нд")</f>
        <v>нд</v>
      </c>
      <c r="L471" s="52" t="str">
        <f>IF($B471="есть",[2]ист!L471,"нд")</f>
        <v>нд</v>
      </c>
      <c r="M471" s="52" t="str">
        <f>IF($B471="есть",[2]ист!M471,"нд")</f>
        <v>нд</v>
      </c>
      <c r="N471" s="52" t="str">
        <f>IF($B471="есть",[2]ист!O471+[2]ист!P471+[2]ист!Q471,"нд")</f>
        <v>нд</v>
      </c>
      <c r="O471" s="53">
        <f>ROUND('[2]10квФ'!N471,8)</f>
        <v>0</v>
      </c>
      <c r="P471" s="53">
        <f>[2]ист!W471</f>
        <v>0</v>
      </c>
      <c r="Q471" s="53">
        <f>[2]ист!X471</f>
        <v>0</v>
      </c>
      <c r="R471" s="53">
        <f>ROUND(([2]ист!Y471+[2]ист!Z471),8)</f>
        <v>0</v>
      </c>
      <c r="S471" s="53">
        <f>O471-R471</f>
        <v>0</v>
      </c>
      <c r="T471" s="54">
        <f t="shared" ref="T471" si="591">(O471-SUM(Q471:S471))*1000000</f>
        <v>0</v>
      </c>
      <c r="U471" s="53" t="str">
        <f t="shared" ref="U471" si="592">IF($J471="нд","нд",O471-J471)</f>
        <v>нд</v>
      </c>
      <c r="V471" s="55" t="str">
        <f t="shared" ref="V471" si="593">IF($J471="нд", "нд",U471/J471)</f>
        <v>нд</v>
      </c>
      <c r="W471" s="53" t="str">
        <f t="shared" si="586"/>
        <v>нд</v>
      </c>
      <c r="X471" s="56" t="str">
        <f t="shared" si="586"/>
        <v>нд</v>
      </c>
      <c r="Y471" s="53" t="str">
        <f t="shared" si="586"/>
        <v>нд</v>
      </c>
      <c r="Z471" s="56" t="str">
        <f t="shared" si="587"/>
        <v>нд</v>
      </c>
      <c r="AA471" s="53" t="str">
        <f t="shared" si="589"/>
        <v>нд</v>
      </c>
      <c r="AB471" s="55" t="str">
        <f t="shared" ref="AB471" si="594">IF(M471="нд","нд",AA471/M471)</f>
        <v>нд</v>
      </c>
      <c r="AC471" s="53" t="str">
        <f t="shared" si="590"/>
        <v>нд</v>
      </c>
      <c r="AD471" s="55" t="str">
        <f t="shared" ref="AD471" si="595">IF(N471="нд","нд",AC471/N471)</f>
        <v>нд</v>
      </c>
      <c r="AE471" s="58" t="str">
        <f>'[2]10квФ'!Z471</f>
        <v>Принятие безхозяйных объектов электросетевого хозяйства Калининградской области на баланс АО "Россети Янтарь"в судебном порядке.</v>
      </c>
    </row>
    <row r="472" spans="1:31" x14ac:dyDescent="0.25">
      <c r="A472" s="63">
        <f>'[2]10квФ'!A472</f>
        <v>0</v>
      </c>
      <c r="B472" s="63">
        <f>'[2]10квФ'!B472</f>
        <v>0</v>
      </c>
      <c r="C472" s="63">
        <f>'[2]10квФ'!C472</f>
        <v>0</v>
      </c>
      <c r="D472" s="64" t="str">
        <f>'[2]10квФ'!D472</f>
        <v>-</v>
      </c>
      <c r="E472" s="65">
        <f>'[2]10квФ'!E472</f>
        <v>0</v>
      </c>
      <c r="F472" s="50"/>
      <c r="G472" s="59" t="str">
        <f>'[2]10квФ'!G472</f>
        <v>-</v>
      </c>
      <c r="H472" s="66" t="str">
        <f>'[2]10квФ'!H472</f>
        <v>-</v>
      </c>
      <c r="I472" s="60" t="str">
        <f>'[2]10квФ'!I472</f>
        <v>-</v>
      </c>
      <c r="J472" s="52"/>
      <c r="K472" s="52"/>
      <c r="L472" s="52"/>
      <c r="M472" s="52"/>
      <c r="N472" s="52"/>
      <c r="O472" s="53"/>
      <c r="P472" s="53"/>
      <c r="Q472" s="53"/>
      <c r="R472" s="53"/>
      <c r="S472" s="53"/>
      <c r="T472" s="54"/>
      <c r="U472" s="53"/>
      <c r="V472" s="55"/>
      <c r="W472" s="53"/>
      <c r="X472" s="56"/>
      <c r="Y472" s="53"/>
      <c r="Z472" s="56"/>
      <c r="AA472" s="53"/>
      <c r="AB472" s="55"/>
      <c r="AC472" s="53"/>
      <c r="AD472" s="55"/>
      <c r="AE472" s="58"/>
    </row>
    <row r="473" spans="1:31" x14ac:dyDescent="0.25">
      <c r="A473" s="63">
        <f>'[2]10квФ'!A473</f>
        <v>0</v>
      </c>
      <c r="B473" s="63">
        <f>'[2]10квФ'!B473</f>
        <v>0</v>
      </c>
      <c r="C473" s="63">
        <f>'[2]10квФ'!C473</f>
        <v>0</v>
      </c>
      <c r="D473" s="64" t="str">
        <f>'[2]10квФ'!D473</f>
        <v>-</v>
      </c>
      <c r="E473" s="65">
        <f>'[2]10квФ'!E473</f>
        <v>0</v>
      </c>
      <c r="F473" s="50"/>
      <c r="G473" s="59" t="str">
        <f>'[2]10квФ'!G473</f>
        <v>-</v>
      </c>
      <c r="H473" s="66" t="str">
        <f>'[2]10квФ'!H473</f>
        <v>-</v>
      </c>
      <c r="I473" s="60" t="str">
        <f>'[2]10квФ'!I473</f>
        <v>-</v>
      </c>
      <c r="J473" s="52"/>
      <c r="K473" s="52"/>
      <c r="L473" s="52"/>
      <c r="M473" s="52"/>
      <c r="N473" s="52"/>
      <c r="O473" s="53"/>
      <c r="P473" s="53"/>
      <c r="Q473" s="53"/>
      <c r="R473" s="53"/>
      <c r="S473" s="53"/>
      <c r="T473" s="54"/>
      <c r="U473" s="53"/>
      <c r="V473" s="55"/>
      <c r="W473" s="53"/>
      <c r="X473" s="56"/>
      <c r="Y473" s="53"/>
      <c r="Z473" s="56"/>
      <c r="AA473" s="53"/>
      <c r="AB473" s="55"/>
      <c r="AC473" s="53"/>
      <c r="AD473" s="55"/>
      <c r="AE473" s="58"/>
    </row>
    <row r="474" spans="1:31" x14ac:dyDescent="0.25">
      <c r="A474" s="63">
        <f>'[2]10квФ'!A474</f>
        <v>0</v>
      </c>
      <c r="B474" s="63">
        <f>'[2]10квФ'!B474</f>
        <v>0</v>
      </c>
      <c r="C474" s="63">
        <f>'[2]10квФ'!C474</f>
        <v>0</v>
      </c>
      <c r="D474" s="64" t="str">
        <f>'[2]10квФ'!D474</f>
        <v>-</v>
      </c>
      <c r="E474" s="65">
        <f>'[2]10квФ'!E474</f>
        <v>0</v>
      </c>
      <c r="F474" s="50"/>
      <c r="G474" s="59" t="str">
        <f>'[2]10квФ'!G474</f>
        <v>-</v>
      </c>
      <c r="H474" s="66" t="str">
        <f>'[2]10квФ'!H474</f>
        <v>-</v>
      </c>
      <c r="I474" s="60" t="str">
        <f>'[2]10квФ'!I474</f>
        <v>-</v>
      </c>
      <c r="J474" s="52"/>
      <c r="K474" s="52"/>
      <c r="L474" s="52"/>
      <c r="M474" s="52"/>
      <c r="N474" s="52"/>
      <c r="O474" s="53"/>
      <c r="P474" s="53"/>
      <c r="Q474" s="53"/>
      <c r="R474" s="53"/>
      <c r="S474" s="53"/>
      <c r="T474" s="54"/>
      <c r="U474" s="53"/>
      <c r="V474" s="55"/>
      <c r="W474" s="53"/>
      <c r="X474" s="56"/>
      <c r="Y474" s="53"/>
      <c r="Z474" s="56"/>
      <c r="AA474" s="53"/>
      <c r="AB474" s="55"/>
      <c r="AC474" s="53"/>
      <c r="AD474" s="55"/>
      <c r="AE474" s="58"/>
    </row>
    <row r="475" spans="1:31" x14ac:dyDescent="0.25">
      <c r="A475" s="63">
        <f>'[2]10квФ'!A475</f>
        <v>0</v>
      </c>
      <c r="B475" s="63">
        <f>'[2]10квФ'!B475</f>
        <v>0</v>
      </c>
      <c r="C475" s="63">
        <f>'[2]10квФ'!C475</f>
        <v>0</v>
      </c>
      <c r="D475" s="64" t="str">
        <f>'[2]10квФ'!D475</f>
        <v>-</v>
      </c>
      <c r="E475" s="65">
        <f>'[2]10квФ'!E475</f>
        <v>0</v>
      </c>
      <c r="F475" s="50"/>
      <c r="G475" s="59" t="str">
        <f>'[2]10квФ'!G475</f>
        <v>-</v>
      </c>
      <c r="H475" s="66" t="str">
        <f>'[2]10квФ'!H475</f>
        <v>-</v>
      </c>
      <c r="I475" s="60" t="str">
        <f>'[2]10квФ'!I475</f>
        <v>-</v>
      </c>
      <c r="J475" s="52"/>
      <c r="K475" s="52"/>
      <c r="L475" s="52"/>
      <c r="M475" s="52"/>
      <c r="N475" s="52"/>
      <c r="O475" s="53"/>
      <c r="P475" s="53"/>
      <c r="Q475" s="53"/>
      <c r="R475" s="53"/>
      <c r="S475" s="53"/>
      <c r="T475" s="54"/>
      <c r="U475" s="53"/>
      <c r="V475" s="55"/>
      <c r="W475" s="53"/>
      <c r="X475" s="56"/>
      <c r="Y475" s="53"/>
      <c r="Z475" s="56"/>
      <c r="AA475" s="53"/>
      <c r="AB475" s="55"/>
      <c r="AC475" s="53"/>
      <c r="AD475" s="55"/>
      <c r="AE475" s="58"/>
    </row>
    <row r="476" spans="1:31" x14ac:dyDescent="0.25">
      <c r="A476" s="63">
        <f>'[2]10квФ'!A476</f>
        <v>0</v>
      </c>
      <c r="B476" s="63">
        <f>'[2]10квФ'!B476</f>
        <v>0</v>
      </c>
      <c r="C476" s="63">
        <f>'[2]10квФ'!C476</f>
        <v>0</v>
      </c>
      <c r="D476" s="64" t="str">
        <f>'[2]10квФ'!D476</f>
        <v>-</v>
      </c>
      <c r="E476" s="65">
        <f>'[2]10квФ'!E476</f>
        <v>0</v>
      </c>
      <c r="F476" s="50"/>
      <c r="G476" s="59" t="str">
        <f>'[2]10квФ'!G476</f>
        <v>-</v>
      </c>
      <c r="H476" s="66" t="str">
        <f>'[2]10квФ'!H476</f>
        <v>-</v>
      </c>
      <c r="I476" s="60" t="str">
        <f>'[2]10квФ'!I476</f>
        <v>-</v>
      </c>
      <c r="J476" s="52"/>
      <c r="K476" s="52"/>
      <c r="L476" s="52"/>
      <c r="M476" s="52"/>
      <c r="N476" s="52"/>
      <c r="O476" s="53"/>
      <c r="P476" s="53"/>
      <c r="Q476" s="53"/>
      <c r="R476" s="53"/>
      <c r="S476" s="53"/>
      <c r="T476" s="54"/>
      <c r="U476" s="53"/>
      <c r="V476" s="55"/>
      <c r="W476" s="53"/>
      <c r="X476" s="56"/>
      <c r="Y476" s="53"/>
      <c r="Z476" s="56"/>
      <c r="AA476" s="53"/>
      <c r="AB476" s="55"/>
      <c r="AC476" s="53"/>
      <c r="AD476" s="55"/>
      <c r="AE476" s="58"/>
    </row>
    <row r="477" spans="1:31" x14ac:dyDescent="0.25">
      <c r="A477" s="63">
        <f>'[2]10квФ'!A477</f>
        <v>0</v>
      </c>
      <c r="B477" s="63">
        <f>'[2]10квФ'!B477</f>
        <v>0</v>
      </c>
      <c r="C477" s="63">
        <f>'[2]10квФ'!C477</f>
        <v>0</v>
      </c>
      <c r="D477" s="64" t="str">
        <f>'[2]10квФ'!D477</f>
        <v>-</v>
      </c>
      <c r="E477" s="65">
        <f>'[2]10квФ'!E477</f>
        <v>0</v>
      </c>
      <c r="F477" s="50"/>
      <c r="G477" s="59" t="str">
        <f>'[2]10квФ'!G477</f>
        <v>-</v>
      </c>
      <c r="H477" s="66" t="str">
        <f>'[2]10квФ'!H477</f>
        <v>-</v>
      </c>
      <c r="I477" s="60" t="str">
        <f>'[2]10квФ'!I477</f>
        <v>-</v>
      </c>
      <c r="J477" s="52"/>
      <c r="K477" s="52"/>
      <c r="L477" s="52"/>
      <c r="M477" s="52"/>
      <c r="N477" s="52"/>
      <c r="O477" s="53"/>
      <c r="P477" s="53"/>
      <c r="Q477" s="53"/>
      <c r="R477" s="53"/>
      <c r="S477" s="53"/>
      <c r="T477" s="54"/>
      <c r="U477" s="53"/>
      <c r="V477" s="55"/>
      <c r="W477" s="53"/>
      <c r="X477" s="56"/>
      <c r="Y477" s="53"/>
      <c r="Z477" s="56"/>
      <c r="AA477" s="53"/>
      <c r="AB477" s="55"/>
      <c r="AC477" s="53"/>
      <c r="AD477" s="55"/>
      <c r="AE477" s="58"/>
    </row>
    <row r="478" spans="1:31" x14ac:dyDescent="0.25">
      <c r="A478" s="63">
        <f>'[2]10квФ'!A478</f>
        <v>0</v>
      </c>
      <c r="B478" s="63">
        <f>'[2]10квФ'!B478</f>
        <v>0</v>
      </c>
      <c r="C478" s="63">
        <f>'[2]10квФ'!C478</f>
        <v>0</v>
      </c>
      <c r="D478" s="64" t="str">
        <f>'[2]10квФ'!D478</f>
        <v>-</v>
      </c>
      <c r="E478" s="65">
        <f>'[2]10квФ'!E478</f>
        <v>0</v>
      </c>
      <c r="F478" s="50"/>
      <c r="G478" s="59" t="str">
        <f>'[2]10квФ'!G478</f>
        <v>-</v>
      </c>
      <c r="H478" s="66" t="str">
        <f>'[2]10квФ'!H478</f>
        <v>-</v>
      </c>
      <c r="I478" s="60" t="str">
        <f>'[2]10квФ'!I478</f>
        <v>-</v>
      </c>
      <c r="J478" s="52"/>
      <c r="K478" s="52"/>
      <c r="L478" s="52"/>
      <c r="M478" s="52"/>
      <c r="N478" s="52"/>
      <c r="O478" s="53"/>
      <c r="P478" s="53"/>
      <c r="Q478" s="53"/>
      <c r="R478" s="53"/>
      <c r="S478" s="53"/>
      <c r="T478" s="54"/>
      <c r="U478" s="53"/>
      <c r="V478" s="55"/>
      <c r="W478" s="53"/>
      <c r="X478" s="56"/>
      <c r="Y478" s="53"/>
      <c r="Z478" s="56"/>
      <c r="AA478" s="53"/>
      <c r="AB478" s="55"/>
      <c r="AC478" s="53"/>
      <c r="AD478" s="55"/>
      <c r="AE478" s="58"/>
    </row>
    <row r="479" spans="1:31" x14ac:dyDescent="0.25">
      <c r="A479" s="63">
        <f>'[2]10квФ'!A479</f>
        <v>0</v>
      </c>
      <c r="B479" s="63">
        <f>'[2]10квФ'!B479</f>
        <v>0</v>
      </c>
      <c r="C479" s="63">
        <f>'[2]10квФ'!C479</f>
        <v>0</v>
      </c>
      <c r="D479" s="64" t="str">
        <f>'[2]10квФ'!D479</f>
        <v>-</v>
      </c>
      <c r="E479" s="65">
        <f>'[2]10квФ'!E479</f>
        <v>0</v>
      </c>
      <c r="F479" s="50"/>
      <c r="G479" s="59" t="str">
        <f>'[2]10квФ'!G479</f>
        <v>-</v>
      </c>
      <c r="H479" s="66" t="str">
        <f>'[2]10квФ'!H479</f>
        <v>-</v>
      </c>
      <c r="I479" s="60" t="str">
        <f>'[2]10квФ'!I479</f>
        <v>-</v>
      </c>
      <c r="J479" s="52"/>
      <c r="K479" s="52"/>
      <c r="L479" s="52"/>
      <c r="M479" s="52"/>
      <c r="N479" s="52"/>
      <c r="O479" s="53"/>
      <c r="P479" s="53"/>
      <c r="Q479" s="53"/>
      <c r="R479" s="53"/>
      <c r="S479" s="53"/>
      <c r="T479" s="54"/>
      <c r="U479" s="53"/>
      <c r="V479" s="55"/>
      <c r="W479" s="53"/>
      <c r="X479" s="56"/>
      <c r="Y479" s="53"/>
      <c r="Z479" s="56"/>
      <c r="AA479" s="53"/>
      <c r="AB479" s="55"/>
      <c r="AC479" s="53"/>
      <c r="AD479" s="55"/>
      <c r="AE479" s="58"/>
    </row>
    <row r="480" spans="1:31" x14ac:dyDescent="0.25">
      <c r="A480" s="63">
        <f>'[2]10квФ'!A480</f>
        <v>0</v>
      </c>
      <c r="B480" s="63">
        <f>'[2]10квФ'!B480</f>
        <v>0</v>
      </c>
      <c r="C480" s="63">
        <f>'[2]10квФ'!C480</f>
        <v>0</v>
      </c>
      <c r="D480" s="64">
        <f>'[2]10квФ'!D480</f>
        <v>0</v>
      </c>
      <c r="E480" s="65">
        <f>'[2]10квФ'!E480</f>
        <v>0</v>
      </c>
      <c r="F480" s="50"/>
      <c r="G480" s="59" t="str">
        <f>'[2]10квФ'!G480</f>
        <v>-</v>
      </c>
      <c r="H480" s="66" t="str">
        <f>'[2]10квФ'!H480</f>
        <v>-</v>
      </c>
      <c r="I480" s="60" t="str">
        <f>'[2]10квФ'!I480</f>
        <v>-</v>
      </c>
      <c r="J480" s="52"/>
      <c r="K480" s="52"/>
      <c r="L480" s="52"/>
      <c r="M480" s="52"/>
      <c r="N480" s="52"/>
      <c r="O480" s="53"/>
      <c r="P480" s="53"/>
      <c r="Q480" s="53"/>
      <c r="R480" s="53"/>
      <c r="S480" s="53"/>
      <c r="T480" s="54"/>
      <c r="U480" s="53"/>
      <c r="V480" s="55"/>
      <c r="W480" s="53"/>
      <c r="X480" s="56"/>
      <c r="Y480" s="53"/>
      <c r="Z480" s="56"/>
      <c r="AA480" s="53"/>
      <c r="AB480" s="55"/>
      <c r="AC480" s="53"/>
      <c r="AD480" s="55"/>
      <c r="AE480" s="58"/>
    </row>
    <row r="481" spans="1:31" x14ac:dyDescent="0.25">
      <c r="A481" s="63">
        <f>'[2]10квФ'!A481</f>
        <v>0</v>
      </c>
      <c r="B481" s="63">
        <f>'[2]10квФ'!B481</f>
        <v>0</v>
      </c>
      <c r="C481" s="63">
        <f>'[2]10квФ'!C481</f>
        <v>0</v>
      </c>
      <c r="D481" s="64">
        <f>'[2]10квФ'!D481</f>
        <v>0</v>
      </c>
      <c r="E481" s="65">
        <f>'[2]10квФ'!E481</f>
        <v>0</v>
      </c>
      <c r="F481" s="50"/>
      <c r="G481" s="59" t="str">
        <f>'[2]10квФ'!G481</f>
        <v>-</v>
      </c>
      <c r="H481" s="66" t="str">
        <f>'[2]10квФ'!H481</f>
        <v>-</v>
      </c>
      <c r="I481" s="60" t="str">
        <f>'[2]10квФ'!I481</f>
        <v>-</v>
      </c>
      <c r="J481" s="52"/>
      <c r="K481" s="52"/>
      <c r="L481" s="52"/>
      <c r="M481" s="52"/>
      <c r="N481" s="52"/>
      <c r="O481" s="53"/>
      <c r="P481" s="53"/>
      <c r="Q481" s="53"/>
      <c r="R481" s="53"/>
      <c r="S481" s="53"/>
      <c r="T481" s="54"/>
      <c r="U481" s="53"/>
      <c r="V481" s="55"/>
      <c r="W481" s="53"/>
      <c r="X481" s="56"/>
      <c r="Y481" s="53"/>
      <c r="Z481" s="56"/>
      <c r="AA481" s="53"/>
      <c r="AB481" s="55"/>
      <c r="AC481" s="53"/>
      <c r="AD481" s="55"/>
      <c r="AE481" s="58"/>
    </row>
    <row r="482" spans="1:31" x14ac:dyDescent="0.25">
      <c r="A482" s="63">
        <f>'[2]10квФ'!A482</f>
        <v>0</v>
      </c>
      <c r="B482" s="63">
        <f>'[2]10квФ'!B482</f>
        <v>0</v>
      </c>
      <c r="C482" s="63">
        <f>'[2]10квФ'!C482</f>
        <v>0</v>
      </c>
      <c r="D482" s="64">
        <f>'[2]10квФ'!D482</f>
        <v>0</v>
      </c>
      <c r="E482" s="65">
        <f>'[2]10квФ'!E482</f>
        <v>0</v>
      </c>
      <c r="F482" s="50"/>
      <c r="G482" s="59" t="str">
        <f>'[2]10квФ'!G482</f>
        <v>-</v>
      </c>
      <c r="H482" s="66" t="str">
        <f>'[2]10квФ'!H482</f>
        <v>-</v>
      </c>
      <c r="I482" s="60" t="str">
        <f>'[2]10квФ'!I482</f>
        <v>-</v>
      </c>
      <c r="J482" s="52"/>
      <c r="K482" s="52"/>
      <c r="L482" s="52"/>
      <c r="M482" s="52"/>
      <c r="N482" s="52"/>
      <c r="O482" s="53"/>
      <c r="P482" s="53"/>
      <c r="Q482" s="53"/>
      <c r="R482" s="53"/>
      <c r="S482" s="53"/>
      <c r="T482" s="54"/>
      <c r="U482" s="53"/>
      <c r="V482" s="55"/>
      <c r="W482" s="53"/>
      <c r="X482" s="56"/>
      <c r="Y482" s="53"/>
      <c r="Z482" s="56"/>
      <c r="AA482" s="53"/>
      <c r="AB482" s="55"/>
      <c r="AC482" s="53"/>
      <c r="AD482" s="55"/>
      <c r="AE482" s="58"/>
    </row>
    <row r="483" spans="1:31" x14ac:dyDescent="0.25">
      <c r="A483" s="63">
        <f>'[2]10квФ'!A483</f>
        <v>0</v>
      </c>
      <c r="B483" s="63">
        <f>'[2]10квФ'!B483</f>
        <v>0</v>
      </c>
      <c r="C483" s="63">
        <f>'[2]10квФ'!C483</f>
        <v>0</v>
      </c>
      <c r="D483" s="64">
        <f>'[2]10квФ'!D483</f>
        <v>0</v>
      </c>
      <c r="E483" s="65">
        <f>'[2]10квФ'!E483</f>
        <v>0</v>
      </c>
      <c r="F483" s="50"/>
      <c r="G483" s="59" t="str">
        <f>'[2]10квФ'!G483</f>
        <v>-</v>
      </c>
      <c r="H483" s="66" t="str">
        <f>'[2]10квФ'!H483</f>
        <v>-</v>
      </c>
      <c r="I483" s="60" t="str">
        <f>'[2]10квФ'!I483</f>
        <v>-</v>
      </c>
      <c r="J483" s="52"/>
      <c r="K483" s="52"/>
      <c r="L483" s="52"/>
      <c r="M483" s="52"/>
      <c r="N483" s="52"/>
      <c r="O483" s="53"/>
      <c r="P483" s="53"/>
      <c r="Q483" s="53"/>
      <c r="R483" s="53"/>
      <c r="S483" s="53"/>
      <c r="T483" s="54"/>
      <c r="U483" s="53"/>
      <c r="V483" s="55"/>
      <c r="W483" s="53"/>
      <c r="X483" s="56"/>
      <c r="Y483" s="53"/>
      <c r="Z483" s="56"/>
      <c r="AA483" s="53"/>
      <c r="AB483" s="55"/>
      <c r="AC483" s="53"/>
      <c r="AD483" s="55"/>
      <c r="AE483" s="58"/>
    </row>
    <row r="484" spans="1:31" x14ac:dyDescent="0.25">
      <c r="A484" s="63">
        <f>'[2]10квФ'!A484</f>
        <v>0</v>
      </c>
      <c r="B484" s="63">
        <f>'[2]10квФ'!B484</f>
        <v>0</v>
      </c>
      <c r="C484" s="63">
        <f>'[2]10квФ'!C484</f>
        <v>0</v>
      </c>
      <c r="D484" s="64">
        <f>'[2]10квФ'!D484</f>
        <v>0</v>
      </c>
      <c r="E484" s="65">
        <f>'[2]10квФ'!E484</f>
        <v>0</v>
      </c>
      <c r="F484" s="50"/>
      <c r="G484" s="59" t="str">
        <f>'[2]10квФ'!G484</f>
        <v>-</v>
      </c>
      <c r="H484" s="66" t="str">
        <f>'[2]10квФ'!H484</f>
        <v>-</v>
      </c>
      <c r="I484" s="60" t="str">
        <f>'[2]10квФ'!I484</f>
        <v>-</v>
      </c>
      <c r="J484" s="52"/>
      <c r="K484" s="52"/>
      <c r="L484" s="52"/>
      <c r="M484" s="52"/>
      <c r="N484" s="52"/>
      <c r="O484" s="53"/>
      <c r="P484" s="53"/>
      <c r="Q484" s="53"/>
      <c r="R484" s="53"/>
      <c r="S484" s="53"/>
      <c r="T484" s="54"/>
      <c r="U484" s="53"/>
      <c r="V484" s="55"/>
      <c r="W484" s="53"/>
      <c r="X484" s="56"/>
      <c r="Y484" s="53"/>
      <c r="Z484" s="56"/>
      <c r="AA484" s="53"/>
      <c r="AB484" s="55"/>
      <c r="AC484" s="53"/>
      <c r="AD484" s="55"/>
      <c r="AE484" s="58"/>
    </row>
    <row r="485" spans="1:31" x14ac:dyDescent="0.25">
      <c r="A485" s="63">
        <f>'[2]10квФ'!A485</f>
        <v>0</v>
      </c>
      <c r="B485" s="63">
        <f>'[2]10квФ'!B485</f>
        <v>0</v>
      </c>
      <c r="C485" s="63">
        <f>'[2]10квФ'!C485</f>
        <v>0</v>
      </c>
      <c r="D485" s="64">
        <f>'[2]10квФ'!D485</f>
        <v>0</v>
      </c>
      <c r="E485" s="65">
        <f>'[2]10квФ'!E485</f>
        <v>0</v>
      </c>
      <c r="F485" s="50"/>
      <c r="G485" s="59" t="str">
        <f>'[2]10квФ'!G485</f>
        <v>-</v>
      </c>
      <c r="H485" s="66" t="str">
        <f>'[2]10квФ'!H485</f>
        <v>-</v>
      </c>
      <c r="I485" s="60" t="str">
        <f>'[2]10квФ'!I485</f>
        <v>-</v>
      </c>
      <c r="J485" s="52"/>
      <c r="K485" s="52"/>
      <c r="L485" s="52"/>
      <c r="M485" s="52"/>
      <c r="N485" s="52"/>
      <c r="O485" s="53"/>
      <c r="P485" s="53"/>
      <c r="Q485" s="53"/>
      <c r="R485" s="53"/>
      <c r="S485" s="53"/>
      <c r="T485" s="54"/>
      <c r="U485" s="53"/>
      <c r="V485" s="55"/>
      <c r="W485" s="53"/>
      <c r="X485" s="56"/>
      <c r="Y485" s="53"/>
      <c r="Z485" s="56"/>
      <c r="AA485" s="53"/>
      <c r="AB485" s="55"/>
      <c r="AC485" s="53"/>
      <c r="AD485" s="55"/>
      <c r="AE485" s="58"/>
    </row>
    <row r="486" spans="1:31" x14ac:dyDescent="0.25">
      <c r="A486" s="63">
        <f>'[2]10квФ'!A486</f>
        <v>0</v>
      </c>
      <c r="B486" s="63">
        <f>'[2]10квФ'!B486</f>
        <v>0</v>
      </c>
      <c r="C486" s="63">
        <f>'[2]10квФ'!C486</f>
        <v>0</v>
      </c>
      <c r="D486" s="64">
        <f>'[2]10квФ'!D486</f>
        <v>0</v>
      </c>
      <c r="E486" s="65">
        <f>'[2]10квФ'!E486</f>
        <v>0</v>
      </c>
      <c r="F486" s="50"/>
      <c r="G486" s="59" t="str">
        <f>'[2]10квФ'!G486</f>
        <v>-</v>
      </c>
      <c r="H486" s="66" t="str">
        <f>'[2]10квФ'!H486</f>
        <v>-</v>
      </c>
      <c r="I486" s="60" t="str">
        <f>'[2]10квФ'!I486</f>
        <v>-</v>
      </c>
      <c r="J486" s="52"/>
      <c r="K486" s="52"/>
      <c r="L486" s="52"/>
      <c r="M486" s="52"/>
      <c r="N486" s="52"/>
      <c r="O486" s="53"/>
      <c r="P486" s="53"/>
      <c r="Q486" s="53"/>
      <c r="R486" s="53"/>
      <c r="S486" s="53"/>
      <c r="T486" s="54"/>
      <c r="U486" s="53"/>
      <c r="V486" s="55"/>
      <c r="W486" s="53"/>
      <c r="X486" s="56"/>
      <c r="Y486" s="53"/>
      <c r="Z486" s="56"/>
      <c r="AA486" s="53"/>
      <c r="AB486" s="55"/>
      <c r="AC486" s="53"/>
      <c r="AD486" s="55"/>
      <c r="AE486" s="58"/>
    </row>
    <row r="487" spans="1:31" x14ac:dyDescent="0.25">
      <c r="A487" s="63">
        <f>'[2]10квФ'!A487</f>
        <v>0</v>
      </c>
      <c r="B487" s="63">
        <f>'[2]10квФ'!B487</f>
        <v>0</v>
      </c>
      <c r="C487" s="63">
        <f>'[2]10квФ'!C487</f>
        <v>0</v>
      </c>
      <c r="D487" s="64">
        <f>'[2]10квФ'!D487</f>
        <v>0</v>
      </c>
      <c r="E487" s="65">
        <f>'[2]10квФ'!E487</f>
        <v>0</v>
      </c>
      <c r="F487" s="50"/>
      <c r="G487" s="59" t="str">
        <f>'[2]10квФ'!G487</f>
        <v>-</v>
      </c>
      <c r="H487" s="66" t="str">
        <f>'[2]10квФ'!H487</f>
        <v>-</v>
      </c>
      <c r="I487" s="60" t="str">
        <f>'[2]10квФ'!I487</f>
        <v>-</v>
      </c>
      <c r="J487" s="52"/>
      <c r="K487" s="52"/>
      <c r="L487" s="52"/>
      <c r="M487" s="52"/>
      <c r="N487" s="52"/>
      <c r="O487" s="53"/>
      <c r="P487" s="53"/>
      <c r="Q487" s="53"/>
      <c r="R487" s="53"/>
      <c r="S487" s="53"/>
      <c r="T487" s="54"/>
      <c r="U487" s="53"/>
      <c r="V487" s="55"/>
      <c r="W487" s="53"/>
      <c r="X487" s="56"/>
      <c r="Y487" s="53"/>
      <c r="Z487" s="56"/>
      <c r="AA487" s="53"/>
      <c r="AB487" s="55"/>
      <c r="AC487" s="53"/>
      <c r="AD487" s="55"/>
      <c r="AE487" s="58"/>
    </row>
    <row r="488" spans="1:31" x14ac:dyDescent="0.25">
      <c r="A488" s="63">
        <f>'[2]10квФ'!A488</f>
        <v>0</v>
      </c>
      <c r="B488" s="63">
        <f>'[2]10квФ'!B488</f>
        <v>0</v>
      </c>
      <c r="C488" s="63">
        <f>'[2]10квФ'!C488</f>
        <v>0</v>
      </c>
      <c r="D488" s="64">
        <f>'[2]10квФ'!D488</f>
        <v>0</v>
      </c>
      <c r="E488" s="65">
        <f>'[2]10квФ'!E488</f>
        <v>0</v>
      </c>
      <c r="F488" s="50"/>
      <c r="G488" s="59" t="str">
        <f>'[2]10квФ'!G488</f>
        <v>-</v>
      </c>
      <c r="H488" s="66" t="str">
        <f>'[2]10квФ'!H488</f>
        <v>-</v>
      </c>
      <c r="I488" s="60" t="str">
        <f>'[2]10квФ'!I488</f>
        <v>-</v>
      </c>
      <c r="J488" s="52"/>
      <c r="K488" s="52"/>
      <c r="L488" s="52"/>
      <c r="M488" s="52"/>
      <c r="N488" s="52"/>
      <c r="O488" s="53"/>
      <c r="P488" s="53"/>
      <c r="Q488" s="53"/>
      <c r="R488" s="53"/>
      <c r="S488" s="53"/>
      <c r="T488" s="54"/>
      <c r="U488" s="53"/>
      <c r="V488" s="55"/>
      <c r="W488" s="53"/>
      <c r="X488" s="56"/>
      <c r="Y488" s="53"/>
      <c r="Z488" s="56"/>
      <c r="AA488" s="53"/>
      <c r="AB488" s="55"/>
      <c r="AC488" s="53"/>
      <c r="AD488" s="55"/>
      <c r="AE488" s="58"/>
    </row>
    <row r="489" spans="1:31" x14ac:dyDescent="0.25">
      <c r="A489" s="63">
        <f>'[2]10квФ'!A489</f>
        <v>0</v>
      </c>
      <c r="B489" s="63">
        <f>'[2]10квФ'!B489</f>
        <v>0</v>
      </c>
      <c r="C489" s="63">
        <f>'[2]10квФ'!C489</f>
        <v>0</v>
      </c>
      <c r="D489" s="64">
        <f>'[2]10квФ'!D489</f>
        <v>0</v>
      </c>
      <c r="E489" s="65">
        <f>'[2]10квФ'!E489</f>
        <v>0</v>
      </c>
      <c r="F489" s="50"/>
      <c r="G489" s="59" t="str">
        <f>'[2]10квФ'!G489</f>
        <v>-</v>
      </c>
      <c r="H489" s="66" t="str">
        <f>'[2]10квФ'!H489</f>
        <v>-</v>
      </c>
      <c r="I489" s="60" t="str">
        <f>'[2]10квФ'!I489</f>
        <v>-</v>
      </c>
      <c r="J489" s="52"/>
      <c r="K489" s="52"/>
      <c r="L489" s="52"/>
      <c r="M489" s="52"/>
      <c r="N489" s="52"/>
      <c r="O489" s="53"/>
      <c r="P489" s="53"/>
      <c r="Q489" s="53"/>
      <c r="R489" s="53"/>
      <c r="S489" s="53"/>
      <c r="T489" s="54"/>
      <c r="U489" s="53"/>
      <c r="V489" s="55"/>
      <c r="W489" s="53"/>
      <c r="X489" s="56"/>
      <c r="Y489" s="53"/>
      <c r="Z489" s="56"/>
      <c r="AA489" s="53"/>
      <c r="AB489" s="55"/>
      <c r="AC489" s="53"/>
      <c r="AD489" s="55"/>
      <c r="AE489" s="58"/>
    </row>
    <row r="490" spans="1:31" x14ac:dyDescent="0.25">
      <c r="A490" s="63">
        <f>'[2]10квФ'!A490</f>
        <v>0</v>
      </c>
      <c r="B490" s="63">
        <f>'[2]10квФ'!B490</f>
        <v>0</v>
      </c>
      <c r="C490" s="63">
        <f>'[2]10квФ'!C490</f>
        <v>0</v>
      </c>
      <c r="D490" s="64">
        <f>'[2]10квФ'!D490</f>
        <v>0</v>
      </c>
      <c r="E490" s="65">
        <f>'[2]10квФ'!E490</f>
        <v>0</v>
      </c>
      <c r="F490" s="50"/>
      <c r="G490" s="59" t="str">
        <f>'[2]10квФ'!G490</f>
        <v>-</v>
      </c>
      <c r="H490" s="66" t="str">
        <f>'[2]10квФ'!H490</f>
        <v>-</v>
      </c>
      <c r="I490" s="60" t="str">
        <f>'[2]10квФ'!I490</f>
        <v>-</v>
      </c>
      <c r="J490" s="52"/>
      <c r="K490" s="52"/>
      <c r="L490" s="52"/>
      <c r="M490" s="52"/>
      <c r="N490" s="52"/>
      <c r="O490" s="53"/>
      <c r="P490" s="53"/>
      <c r="Q490" s="53"/>
      <c r="R490" s="53"/>
      <c r="S490" s="53"/>
      <c r="T490" s="54"/>
      <c r="U490" s="53"/>
      <c r="V490" s="55"/>
      <c r="W490" s="53"/>
      <c r="X490" s="56"/>
      <c r="Y490" s="53"/>
      <c r="Z490" s="56"/>
      <c r="AA490" s="53"/>
      <c r="AB490" s="55"/>
      <c r="AC490" s="53"/>
      <c r="AD490" s="55"/>
      <c r="AE490" s="58"/>
    </row>
    <row r="491" spans="1:31" x14ac:dyDescent="0.25">
      <c r="A491" s="63">
        <f>'[2]10квФ'!A491</f>
        <v>0</v>
      </c>
      <c r="B491" s="63">
        <f>'[2]10квФ'!B491</f>
        <v>0</v>
      </c>
      <c r="C491" s="63">
        <f>'[2]10квФ'!C491</f>
        <v>0</v>
      </c>
      <c r="D491" s="64">
        <f>'[2]10квФ'!D491</f>
        <v>0</v>
      </c>
      <c r="E491" s="65">
        <f>'[2]10квФ'!E491</f>
        <v>0</v>
      </c>
      <c r="F491" s="50"/>
      <c r="G491" s="59" t="str">
        <f>'[2]10квФ'!G491</f>
        <v>-</v>
      </c>
      <c r="H491" s="66" t="str">
        <f>'[2]10квФ'!H491</f>
        <v>-</v>
      </c>
      <c r="I491" s="60" t="str">
        <f>'[2]10квФ'!I491</f>
        <v>-</v>
      </c>
      <c r="J491" s="52"/>
      <c r="K491" s="52"/>
      <c r="L491" s="52"/>
      <c r="M491" s="52"/>
      <c r="N491" s="52"/>
      <c r="O491" s="53"/>
      <c r="P491" s="53"/>
      <c r="Q491" s="53"/>
      <c r="R491" s="53"/>
      <c r="S491" s="53"/>
      <c r="T491" s="54"/>
      <c r="U491" s="53"/>
      <c r="V491" s="55"/>
      <c r="W491" s="53"/>
      <c r="X491" s="56"/>
      <c r="Y491" s="53"/>
      <c r="Z491" s="56"/>
      <c r="AA491" s="53"/>
      <c r="AB491" s="55"/>
      <c r="AC491" s="53"/>
      <c r="AD491" s="55"/>
      <c r="AE491" s="58"/>
    </row>
    <row r="492" spans="1:31" x14ac:dyDescent="0.25">
      <c r="A492" s="63">
        <f>'[2]10квФ'!A492</f>
        <v>0</v>
      </c>
      <c r="B492" s="63">
        <f>'[2]10квФ'!B492</f>
        <v>0</v>
      </c>
      <c r="C492" s="63">
        <f>'[2]10квФ'!C492</f>
        <v>0</v>
      </c>
      <c r="D492" s="64">
        <f>'[2]10квФ'!D492</f>
        <v>0</v>
      </c>
      <c r="E492" s="65">
        <f>'[2]10квФ'!E492</f>
        <v>0</v>
      </c>
      <c r="F492" s="50"/>
      <c r="G492" s="59" t="str">
        <f>'[2]10квФ'!G492</f>
        <v>-</v>
      </c>
      <c r="H492" s="66" t="str">
        <f>'[2]10квФ'!H492</f>
        <v>-</v>
      </c>
      <c r="I492" s="60" t="str">
        <f>'[2]10квФ'!I492</f>
        <v>-</v>
      </c>
      <c r="J492" s="52"/>
      <c r="K492" s="52"/>
      <c r="L492" s="52"/>
      <c r="M492" s="52"/>
      <c r="N492" s="52"/>
      <c r="O492" s="53"/>
      <c r="P492" s="53"/>
      <c r="Q492" s="53"/>
      <c r="R492" s="53"/>
      <c r="S492" s="53"/>
      <c r="T492" s="54"/>
      <c r="U492" s="53"/>
      <c r="V492" s="55"/>
      <c r="W492" s="53"/>
      <c r="X492" s="56"/>
      <c r="Y492" s="53"/>
      <c r="Z492" s="56"/>
      <c r="AA492" s="53"/>
      <c r="AB492" s="55"/>
      <c r="AC492" s="53"/>
      <c r="AD492" s="55"/>
      <c r="AE492" s="58"/>
    </row>
    <row r="493" spans="1:31" x14ac:dyDescent="0.25">
      <c r="A493" s="63">
        <f>'[2]10квФ'!A493</f>
        <v>0</v>
      </c>
      <c r="B493" s="63">
        <f>'[2]10квФ'!B493</f>
        <v>0</v>
      </c>
      <c r="C493" s="63">
        <f>'[2]10квФ'!C493</f>
        <v>0</v>
      </c>
      <c r="D493" s="64">
        <f>'[2]10квФ'!D493</f>
        <v>0</v>
      </c>
      <c r="E493" s="65">
        <f>'[2]10квФ'!E493</f>
        <v>0</v>
      </c>
      <c r="F493" s="50"/>
      <c r="G493" s="59" t="str">
        <f>'[2]10квФ'!G493</f>
        <v>-</v>
      </c>
      <c r="H493" s="66" t="str">
        <f>'[2]10квФ'!H493</f>
        <v>-</v>
      </c>
      <c r="I493" s="60" t="str">
        <f>'[2]10квФ'!I493</f>
        <v>-</v>
      </c>
      <c r="J493" s="52"/>
      <c r="K493" s="52"/>
      <c r="L493" s="52"/>
      <c r="M493" s="52"/>
      <c r="N493" s="52"/>
      <c r="O493" s="53"/>
      <c r="P493" s="53"/>
      <c r="Q493" s="53"/>
      <c r="R493" s="53"/>
      <c r="S493" s="53"/>
      <c r="T493" s="54"/>
      <c r="U493" s="53"/>
      <c r="V493" s="55"/>
      <c r="W493" s="53"/>
      <c r="X493" s="56"/>
      <c r="Y493" s="53"/>
      <c r="Z493" s="56"/>
      <c r="AA493" s="53"/>
      <c r="AB493" s="55"/>
      <c r="AC493" s="53"/>
      <c r="AD493" s="55"/>
      <c r="AE493" s="58"/>
    </row>
    <row r="494" spans="1:31" x14ac:dyDescent="0.25">
      <c r="A494" s="63">
        <f>'[2]10квФ'!A494</f>
        <v>0</v>
      </c>
      <c r="B494" s="63">
        <f>'[2]10квФ'!B494</f>
        <v>0</v>
      </c>
      <c r="C494" s="63">
        <f>'[2]10квФ'!C494</f>
        <v>0</v>
      </c>
      <c r="D494" s="64">
        <f>'[2]10квФ'!D494</f>
        <v>0</v>
      </c>
      <c r="E494" s="65">
        <f>'[2]10квФ'!E494</f>
        <v>0</v>
      </c>
      <c r="F494" s="50"/>
      <c r="G494" s="59" t="str">
        <f>'[2]10квФ'!G494</f>
        <v>-</v>
      </c>
      <c r="H494" s="66" t="str">
        <f>'[2]10квФ'!H494</f>
        <v>-</v>
      </c>
      <c r="I494" s="60" t="str">
        <f>'[2]10квФ'!I494</f>
        <v>-</v>
      </c>
      <c r="J494" s="52"/>
      <c r="K494" s="52"/>
      <c r="L494" s="52"/>
      <c r="M494" s="52"/>
      <c r="N494" s="52"/>
      <c r="O494" s="53"/>
      <c r="P494" s="53"/>
      <c r="Q494" s="53"/>
      <c r="R494" s="53"/>
      <c r="S494" s="53"/>
      <c r="T494" s="54"/>
      <c r="U494" s="53"/>
      <c r="V494" s="55"/>
      <c r="W494" s="53"/>
      <c r="X494" s="56"/>
      <c r="Y494" s="53"/>
      <c r="Z494" s="56"/>
      <c r="AA494" s="53"/>
      <c r="AB494" s="55"/>
      <c r="AC494" s="53"/>
      <c r="AD494" s="55"/>
      <c r="AE494" s="58"/>
    </row>
    <row r="495" spans="1:31" x14ac:dyDescent="0.25">
      <c r="A495" s="63">
        <f>'[2]10квФ'!A495</f>
        <v>0</v>
      </c>
      <c r="B495" s="63">
        <f>'[2]10квФ'!B495</f>
        <v>0</v>
      </c>
      <c r="C495" s="63">
        <f>'[2]10квФ'!C495</f>
        <v>0</v>
      </c>
      <c r="D495" s="64">
        <f>'[2]10квФ'!D495</f>
        <v>0</v>
      </c>
      <c r="E495" s="65">
        <f>'[2]10квФ'!E495</f>
        <v>0</v>
      </c>
      <c r="F495" s="50"/>
      <c r="G495" s="59" t="str">
        <f>'[2]10квФ'!G495</f>
        <v>-</v>
      </c>
      <c r="H495" s="66" t="str">
        <f>'[2]10квФ'!H495</f>
        <v>-</v>
      </c>
      <c r="I495" s="60" t="str">
        <f>'[2]10квФ'!I495</f>
        <v>-</v>
      </c>
      <c r="J495" s="52"/>
      <c r="K495" s="52"/>
      <c r="L495" s="52"/>
      <c r="M495" s="52"/>
      <c r="N495" s="52"/>
      <c r="O495" s="53"/>
      <c r="P495" s="53"/>
      <c r="Q495" s="53"/>
      <c r="R495" s="53"/>
      <c r="S495" s="53"/>
      <c r="T495" s="54"/>
      <c r="U495" s="53"/>
      <c r="V495" s="55"/>
      <c r="W495" s="53"/>
      <c r="X495" s="56"/>
      <c r="Y495" s="53"/>
      <c r="Z495" s="56"/>
      <c r="AA495" s="53"/>
      <c r="AB495" s="55"/>
      <c r="AC495" s="53"/>
      <c r="AD495" s="55"/>
      <c r="AE495" s="58"/>
    </row>
    <row r="496" spans="1:31" x14ac:dyDescent="0.25">
      <c r="A496" s="63">
        <f>'[2]10квФ'!A496</f>
        <v>0</v>
      </c>
      <c r="B496" s="63">
        <f>'[2]10квФ'!B496</f>
        <v>0</v>
      </c>
      <c r="C496" s="63">
        <f>'[2]10квФ'!C496</f>
        <v>0</v>
      </c>
      <c r="D496" s="64">
        <f>'[2]10квФ'!D496</f>
        <v>0</v>
      </c>
      <c r="E496" s="65">
        <f>'[2]10квФ'!E496</f>
        <v>0</v>
      </c>
      <c r="F496" s="50"/>
      <c r="G496" s="59" t="str">
        <f>'[2]10квФ'!G496</f>
        <v>-</v>
      </c>
      <c r="H496" s="66" t="str">
        <f>'[2]10квФ'!H496</f>
        <v>-</v>
      </c>
      <c r="I496" s="60" t="str">
        <f>'[2]10квФ'!I496</f>
        <v>-</v>
      </c>
      <c r="J496" s="52"/>
      <c r="K496" s="52"/>
      <c r="L496" s="52"/>
      <c r="M496" s="52"/>
      <c r="N496" s="52"/>
      <c r="O496" s="53"/>
      <c r="P496" s="53"/>
      <c r="Q496" s="53"/>
      <c r="R496" s="53"/>
      <c r="S496" s="53"/>
      <c r="T496" s="54"/>
      <c r="U496" s="53"/>
      <c r="V496" s="55"/>
      <c r="W496" s="53"/>
      <c r="X496" s="56"/>
      <c r="Y496" s="53"/>
      <c r="Z496" s="56"/>
      <c r="AA496" s="53"/>
      <c r="AB496" s="55"/>
      <c r="AC496" s="53"/>
      <c r="AD496" s="55"/>
      <c r="AE496" s="58"/>
    </row>
    <row r="497" spans="1:31" x14ac:dyDescent="0.25">
      <c r="A497" s="63">
        <f>'[2]10квФ'!A497</f>
        <v>0</v>
      </c>
      <c r="B497" s="63">
        <f>'[2]10квФ'!B497</f>
        <v>0</v>
      </c>
      <c r="C497" s="63">
        <f>'[2]10квФ'!C497</f>
        <v>0</v>
      </c>
      <c r="D497" s="64">
        <f>'[2]10квФ'!D497</f>
        <v>0</v>
      </c>
      <c r="E497" s="65">
        <f>'[2]10квФ'!E497</f>
        <v>0</v>
      </c>
      <c r="F497" s="50"/>
      <c r="G497" s="59" t="str">
        <f>'[2]10квФ'!G497</f>
        <v>-</v>
      </c>
      <c r="H497" s="66" t="str">
        <f>'[2]10квФ'!H497</f>
        <v>-</v>
      </c>
      <c r="I497" s="60" t="str">
        <f>'[2]10квФ'!I497</f>
        <v>-</v>
      </c>
      <c r="J497" s="52"/>
      <c r="K497" s="52"/>
      <c r="L497" s="52"/>
      <c r="M497" s="52"/>
      <c r="N497" s="52"/>
      <c r="O497" s="53"/>
      <c r="P497" s="53"/>
      <c r="Q497" s="53"/>
      <c r="R497" s="53"/>
      <c r="S497" s="53"/>
      <c r="T497" s="54"/>
      <c r="U497" s="53"/>
      <c r="V497" s="55"/>
      <c r="W497" s="53"/>
      <c r="X497" s="56"/>
      <c r="Y497" s="53"/>
      <c r="Z497" s="56"/>
      <c r="AA497" s="53"/>
      <c r="AB497" s="55"/>
      <c r="AC497" s="53"/>
      <c r="AD497" s="55"/>
      <c r="AE497" s="58"/>
    </row>
    <row r="498" spans="1:31" x14ac:dyDescent="0.25">
      <c r="A498" s="63">
        <f>'[2]10квФ'!A498</f>
        <v>0</v>
      </c>
      <c r="B498" s="63">
        <f>'[2]10квФ'!B498</f>
        <v>0</v>
      </c>
      <c r="C498" s="63">
        <f>'[2]10квФ'!C498</f>
        <v>0</v>
      </c>
      <c r="D498" s="64">
        <f>'[2]10квФ'!D498</f>
        <v>0</v>
      </c>
      <c r="E498" s="65">
        <f>'[2]10квФ'!E498</f>
        <v>0</v>
      </c>
      <c r="F498" s="50"/>
      <c r="G498" s="59" t="str">
        <f>'[2]10квФ'!G498</f>
        <v>-</v>
      </c>
      <c r="H498" s="66" t="str">
        <f>'[2]10квФ'!H498</f>
        <v>-</v>
      </c>
      <c r="I498" s="60" t="str">
        <f>'[2]10квФ'!I498</f>
        <v>-</v>
      </c>
      <c r="J498" s="52"/>
      <c r="K498" s="52"/>
      <c r="L498" s="52"/>
      <c r="M498" s="52"/>
      <c r="N498" s="52"/>
      <c r="O498" s="53"/>
      <c r="P498" s="53"/>
      <c r="Q498" s="53"/>
      <c r="R498" s="53"/>
      <c r="S498" s="53"/>
      <c r="T498" s="54"/>
      <c r="U498" s="53"/>
      <c r="V498" s="55"/>
      <c r="W498" s="53"/>
      <c r="X498" s="56"/>
      <c r="Y498" s="53"/>
      <c r="Z498" s="56"/>
      <c r="AA498" s="53"/>
      <c r="AB498" s="55"/>
      <c r="AC498" s="53"/>
      <c r="AD498" s="55"/>
      <c r="AE498" s="58"/>
    </row>
    <row r="499" spans="1:31" x14ac:dyDescent="0.25">
      <c r="A499" s="63">
        <f>'[2]10квФ'!A499</f>
        <v>0</v>
      </c>
      <c r="B499" s="63">
        <f>'[2]10квФ'!B499</f>
        <v>0</v>
      </c>
      <c r="C499" s="63">
        <f>'[2]10квФ'!C499</f>
        <v>0</v>
      </c>
      <c r="D499" s="64">
        <f>'[2]10квФ'!D499</f>
        <v>0</v>
      </c>
      <c r="E499" s="65">
        <f>'[2]10квФ'!E499</f>
        <v>0</v>
      </c>
      <c r="F499" s="50"/>
      <c r="G499" s="59" t="str">
        <f>'[2]10квФ'!G499</f>
        <v>-</v>
      </c>
      <c r="H499" s="66" t="str">
        <f>'[2]10квФ'!H499</f>
        <v>-</v>
      </c>
      <c r="I499" s="60" t="str">
        <f>'[2]10квФ'!I499</f>
        <v>-</v>
      </c>
      <c r="J499" s="52"/>
      <c r="K499" s="52"/>
      <c r="L499" s="52"/>
      <c r="M499" s="52"/>
      <c r="N499" s="52"/>
      <c r="O499" s="53"/>
      <c r="P499" s="53"/>
      <c r="Q499" s="53"/>
      <c r="R499" s="53"/>
      <c r="S499" s="53"/>
      <c r="T499" s="54"/>
      <c r="U499" s="53"/>
      <c r="V499" s="55"/>
      <c r="W499" s="53"/>
      <c r="X499" s="56"/>
      <c r="Y499" s="53"/>
      <c r="Z499" s="56"/>
      <c r="AA499" s="53"/>
      <c r="AB499" s="55"/>
      <c r="AC499" s="53"/>
      <c r="AD499" s="55"/>
      <c r="AE499" s="58"/>
    </row>
    <row r="500" spans="1:31" x14ac:dyDescent="0.25">
      <c r="A500" s="63">
        <f>'[2]10квФ'!A500</f>
        <v>0</v>
      </c>
      <c r="B500" s="63">
        <f>'[2]10квФ'!B500</f>
        <v>0</v>
      </c>
      <c r="C500" s="63">
        <f>'[2]10квФ'!C500</f>
        <v>0</v>
      </c>
      <c r="D500" s="64">
        <f>'[2]10квФ'!D500</f>
        <v>0</v>
      </c>
      <c r="E500" s="65">
        <f>'[2]10квФ'!E500</f>
        <v>0</v>
      </c>
      <c r="F500" s="50"/>
      <c r="G500" s="59" t="str">
        <f>'[2]10квФ'!G500</f>
        <v>-</v>
      </c>
      <c r="H500" s="66" t="str">
        <f>'[2]10квФ'!H500</f>
        <v>-</v>
      </c>
      <c r="I500" s="60" t="str">
        <f>'[2]10квФ'!I500</f>
        <v>-</v>
      </c>
      <c r="J500" s="52"/>
      <c r="K500" s="52"/>
      <c r="L500" s="52"/>
      <c r="M500" s="52"/>
      <c r="N500" s="52"/>
      <c r="O500" s="53"/>
      <c r="P500" s="53"/>
      <c r="Q500" s="53"/>
      <c r="R500" s="53"/>
      <c r="S500" s="53"/>
      <c r="T500" s="54"/>
      <c r="U500" s="53"/>
      <c r="V500" s="55"/>
      <c r="W500" s="53"/>
      <c r="X500" s="56"/>
      <c r="Y500" s="53"/>
      <c r="Z500" s="56"/>
      <c r="AA500" s="53"/>
      <c r="AB500" s="55"/>
      <c r="AC500" s="53"/>
      <c r="AD500" s="55"/>
      <c r="AE500" s="58"/>
    </row>
    <row r="501" spans="1:31" x14ac:dyDescent="0.25">
      <c r="A501" s="63">
        <f>'[2]10квФ'!A501</f>
        <v>0</v>
      </c>
      <c r="B501" s="63">
        <f>'[2]10квФ'!B501</f>
        <v>0</v>
      </c>
      <c r="C501" s="63">
        <f>'[2]10квФ'!C501</f>
        <v>0</v>
      </c>
      <c r="D501" s="64">
        <f>'[2]10квФ'!D501</f>
        <v>0</v>
      </c>
      <c r="E501" s="65">
        <f>'[2]10квФ'!E501</f>
        <v>0</v>
      </c>
      <c r="F501" s="50"/>
      <c r="G501" s="59" t="str">
        <f>'[2]10квФ'!G501</f>
        <v>-</v>
      </c>
      <c r="H501" s="66" t="str">
        <f>'[2]10квФ'!H501</f>
        <v>-</v>
      </c>
      <c r="I501" s="60" t="str">
        <f>'[2]10квФ'!I501</f>
        <v>-</v>
      </c>
      <c r="J501" s="52"/>
      <c r="K501" s="52"/>
      <c r="L501" s="52"/>
      <c r="M501" s="52"/>
      <c r="N501" s="52"/>
      <c r="O501" s="53"/>
      <c r="P501" s="53"/>
      <c r="Q501" s="53"/>
      <c r="R501" s="53"/>
      <c r="S501" s="53"/>
      <c r="T501" s="54"/>
      <c r="U501" s="53"/>
      <c r="V501" s="55"/>
      <c r="W501" s="53"/>
      <c r="X501" s="56"/>
      <c r="Y501" s="53"/>
      <c r="Z501" s="56"/>
      <c r="AA501" s="53"/>
      <c r="AB501" s="55"/>
      <c r="AC501" s="53"/>
      <c r="AD501" s="55"/>
      <c r="AE501" s="58"/>
    </row>
    <row r="502" spans="1:31" x14ac:dyDescent="0.25">
      <c r="A502" s="63">
        <f>'[2]10квФ'!A502</f>
        <v>0</v>
      </c>
      <c r="B502" s="63">
        <f>'[2]10квФ'!B502</f>
        <v>0</v>
      </c>
      <c r="C502" s="63">
        <f>'[2]10квФ'!C502</f>
        <v>0</v>
      </c>
      <c r="D502" s="64">
        <f>'[2]10квФ'!D502</f>
        <v>0</v>
      </c>
      <c r="E502" s="65">
        <f>'[2]10квФ'!E502</f>
        <v>0</v>
      </c>
      <c r="F502" s="50"/>
      <c r="G502" s="59" t="str">
        <f>'[2]10квФ'!G502</f>
        <v>-</v>
      </c>
      <c r="H502" s="66" t="str">
        <f>'[2]10квФ'!H502</f>
        <v>-</v>
      </c>
      <c r="I502" s="60" t="str">
        <f>'[2]10квФ'!I502</f>
        <v>-</v>
      </c>
      <c r="J502" s="52"/>
      <c r="K502" s="52"/>
      <c r="L502" s="52"/>
      <c r="M502" s="52"/>
      <c r="N502" s="52"/>
      <c r="O502" s="53"/>
      <c r="P502" s="53"/>
      <c r="Q502" s="53"/>
      <c r="R502" s="53"/>
      <c r="S502" s="53"/>
      <c r="T502" s="54"/>
      <c r="U502" s="53"/>
      <c r="V502" s="55"/>
      <c r="W502" s="53"/>
      <c r="X502" s="56"/>
      <c r="Y502" s="53"/>
      <c r="Z502" s="56"/>
      <c r="AA502" s="53"/>
      <c r="AB502" s="55"/>
      <c r="AC502" s="53"/>
      <c r="AD502" s="55"/>
      <c r="AE502" s="58"/>
    </row>
    <row r="503" spans="1:31" x14ac:dyDescent="0.25">
      <c r="A503" s="63">
        <f>'[2]10квФ'!A503</f>
        <v>0</v>
      </c>
      <c r="B503" s="63">
        <f>'[2]10квФ'!B503</f>
        <v>0</v>
      </c>
      <c r="C503" s="63">
        <f>'[2]10квФ'!C503</f>
        <v>0</v>
      </c>
      <c r="D503" s="64">
        <f>'[2]10квФ'!D503</f>
        <v>0</v>
      </c>
      <c r="E503" s="65">
        <f>'[2]10квФ'!E503</f>
        <v>0</v>
      </c>
      <c r="F503" s="50"/>
      <c r="G503" s="59" t="str">
        <f>'[2]10квФ'!G503</f>
        <v>-</v>
      </c>
      <c r="H503" s="66" t="str">
        <f>'[2]10квФ'!H503</f>
        <v>-</v>
      </c>
      <c r="I503" s="60" t="str">
        <f>'[2]10квФ'!I503</f>
        <v>-</v>
      </c>
      <c r="J503" s="52"/>
      <c r="K503" s="52"/>
      <c r="L503" s="52"/>
      <c r="M503" s="52"/>
      <c r="N503" s="52"/>
      <c r="O503" s="53"/>
      <c r="P503" s="53"/>
      <c r="Q503" s="53"/>
      <c r="R503" s="53"/>
      <c r="S503" s="53"/>
      <c r="T503" s="54"/>
      <c r="U503" s="53"/>
      <c r="V503" s="55"/>
      <c r="W503" s="53"/>
      <c r="X503" s="56"/>
      <c r="Y503" s="53"/>
      <c r="Z503" s="56"/>
      <c r="AA503" s="53"/>
      <c r="AB503" s="55"/>
      <c r="AC503" s="53"/>
      <c r="AD503" s="55"/>
      <c r="AE503" s="58"/>
    </row>
    <row r="504" spans="1:31" x14ac:dyDescent="0.25">
      <c r="A504" s="63">
        <f>'[2]10квФ'!A504</f>
        <v>0</v>
      </c>
      <c r="B504" s="63">
        <f>'[2]10квФ'!B504</f>
        <v>0</v>
      </c>
      <c r="C504" s="63">
        <f>'[2]10квФ'!C504</f>
        <v>0</v>
      </c>
      <c r="D504" s="64">
        <f>'[2]10квФ'!D504</f>
        <v>0</v>
      </c>
      <c r="E504" s="65">
        <f>'[2]10квФ'!E504</f>
        <v>0</v>
      </c>
      <c r="F504" s="50"/>
      <c r="G504" s="59" t="str">
        <f>'[2]10квФ'!G504</f>
        <v>-</v>
      </c>
      <c r="H504" s="66" t="str">
        <f>'[2]10квФ'!H504</f>
        <v>-</v>
      </c>
      <c r="I504" s="60" t="str">
        <f>'[2]10квФ'!I504</f>
        <v>-</v>
      </c>
      <c r="J504" s="52"/>
      <c r="K504" s="52"/>
      <c r="L504" s="52"/>
      <c r="M504" s="52"/>
      <c r="N504" s="52"/>
      <c r="O504" s="53"/>
      <c r="P504" s="53"/>
      <c r="Q504" s="53"/>
      <c r="R504" s="53"/>
      <c r="S504" s="53"/>
      <c r="T504" s="54"/>
      <c r="U504" s="53"/>
      <c r="V504" s="55"/>
      <c r="W504" s="53"/>
      <c r="X504" s="56"/>
      <c r="Y504" s="53"/>
      <c r="Z504" s="56"/>
      <c r="AA504" s="53"/>
      <c r="AB504" s="55"/>
      <c r="AC504" s="53"/>
      <c r="AD504" s="55"/>
      <c r="AE504" s="58"/>
    </row>
    <row r="505" spans="1:31" x14ac:dyDescent="0.25">
      <c r="A505" s="63">
        <f>'[2]10квФ'!A505</f>
        <v>0</v>
      </c>
      <c r="B505" s="63">
        <f>'[2]10квФ'!B505</f>
        <v>0</v>
      </c>
      <c r="C505" s="63">
        <f>'[2]10квФ'!C505</f>
        <v>0</v>
      </c>
      <c r="D505" s="64">
        <f>'[2]10квФ'!D505</f>
        <v>0</v>
      </c>
      <c r="E505" s="65">
        <f>'[2]10квФ'!E505</f>
        <v>0</v>
      </c>
      <c r="F505" s="50"/>
      <c r="G505" s="59" t="str">
        <f>'[2]10квФ'!G505</f>
        <v>-</v>
      </c>
      <c r="H505" s="66" t="str">
        <f>'[2]10квФ'!H505</f>
        <v>-</v>
      </c>
      <c r="I505" s="60" t="str">
        <f>'[2]10квФ'!I505</f>
        <v>-</v>
      </c>
      <c r="J505" s="52"/>
      <c r="K505" s="52"/>
      <c r="L505" s="52"/>
      <c r="M505" s="52"/>
      <c r="N505" s="52"/>
      <c r="O505" s="53"/>
      <c r="P505" s="53"/>
      <c r="Q505" s="53"/>
      <c r="R505" s="53"/>
      <c r="S505" s="53"/>
      <c r="T505" s="54"/>
      <c r="U505" s="53"/>
      <c r="V505" s="55"/>
      <c r="W505" s="53"/>
      <c r="X505" s="56"/>
      <c r="Y505" s="53"/>
      <c r="Z505" s="56"/>
      <c r="AA505" s="53"/>
      <c r="AB505" s="55"/>
      <c r="AC505" s="53"/>
      <c r="AD505" s="55"/>
      <c r="AE505" s="58"/>
    </row>
    <row r="506" spans="1:31" x14ac:dyDescent="0.25">
      <c r="A506" s="63">
        <f>'[2]10квФ'!A506</f>
        <v>0</v>
      </c>
      <c r="B506" s="63">
        <f>'[2]10квФ'!B506</f>
        <v>0</v>
      </c>
      <c r="C506" s="63">
        <f>'[2]10квФ'!C506</f>
        <v>0</v>
      </c>
      <c r="D506" s="64">
        <f>'[2]10квФ'!D506</f>
        <v>0</v>
      </c>
      <c r="E506" s="65">
        <f>'[2]10квФ'!E506</f>
        <v>0</v>
      </c>
      <c r="F506" s="50"/>
      <c r="G506" s="59" t="str">
        <f>'[2]10квФ'!G506</f>
        <v>-</v>
      </c>
      <c r="H506" s="66" t="str">
        <f>'[2]10квФ'!H506</f>
        <v>-</v>
      </c>
      <c r="I506" s="60" t="str">
        <f>'[2]10квФ'!I506</f>
        <v>-</v>
      </c>
      <c r="J506" s="52"/>
      <c r="K506" s="52"/>
      <c r="L506" s="52"/>
      <c r="M506" s="52"/>
      <c r="N506" s="52"/>
      <c r="O506" s="53"/>
      <c r="P506" s="53"/>
      <c r="Q506" s="53"/>
      <c r="R506" s="53"/>
      <c r="S506" s="53"/>
      <c r="T506" s="54"/>
      <c r="U506" s="53"/>
      <c r="V506" s="55"/>
      <c r="W506" s="53"/>
      <c r="X506" s="56"/>
      <c r="Y506" s="53"/>
      <c r="Z506" s="56"/>
      <c r="AA506" s="53"/>
      <c r="AB506" s="55"/>
      <c r="AC506" s="53"/>
      <c r="AD506" s="55"/>
      <c r="AE506" s="58"/>
    </row>
    <row r="507" spans="1:31" x14ac:dyDescent="0.25">
      <c r="A507" s="63">
        <f>'[2]10квФ'!A507</f>
        <v>0</v>
      </c>
      <c r="B507" s="63">
        <f>'[2]10квФ'!B507</f>
        <v>0</v>
      </c>
      <c r="C507" s="63">
        <f>'[2]10квФ'!C507</f>
        <v>0</v>
      </c>
      <c r="D507" s="64">
        <f>'[2]10квФ'!D507</f>
        <v>0</v>
      </c>
      <c r="E507" s="65">
        <f>'[2]10квФ'!E507</f>
        <v>0</v>
      </c>
      <c r="F507" s="50"/>
      <c r="G507" s="59" t="str">
        <f>'[2]10квФ'!G507</f>
        <v>-</v>
      </c>
      <c r="H507" s="66" t="str">
        <f>'[2]10квФ'!H507</f>
        <v>-</v>
      </c>
      <c r="I507" s="60" t="str">
        <f>'[2]10квФ'!I507</f>
        <v>-</v>
      </c>
      <c r="J507" s="52"/>
      <c r="K507" s="52"/>
      <c r="L507" s="52"/>
      <c r="M507" s="52"/>
      <c r="N507" s="52"/>
      <c r="O507" s="53"/>
      <c r="P507" s="53"/>
      <c r="Q507" s="53"/>
      <c r="R507" s="53"/>
      <c r="S507" s="53"/>
      <c r="T507" s="54"/>
      <c r="U507" s="53"/>
      <c r="V507" s="55"/>
      <c r="W507" s="53"/>
      <c r="X507" s="56"/>
      <c r="Y507" s="53"/>
      <c r="Z507" s="56"/>
      <c r="AA507" s="53"/>
      <c r="AB507" s="55"/>
      <c r="AC507" s="53"/>
      <c r="AD507" s="55"/>
      <c r="AE507" s="58"/>
    </row>
    <row r="508" spans="1:31" x14ac:dyDescent="0.25">
      <c r="A508" s="63">
        <f>'[2]10квФ'!A508</f>
        <v>0</v>
      </c>
      <c r="B508" s="63">
        <f>'[2]10квФ'!B508</f>
        <v>0</v>
      </c>
      <c r="C508" s="63">
        <f>'[2]10квФ'!C508</f>
        <v>0</v>
      </c>
      <c r="D508" s="64">
        <f>'[2]10квФ'!D508</f>
        <v>0</v>
      </c>
      <c r="E508" s="65">
        <f>'[2]10квФ'!E508</f>
        <v>0</v>
      </c>
      <c r="F508" s="50"/>
      <c r="G508" s="59" t="str">
        <f>'[2]10квФ'!G508</f>
        <v>-</v>
      </c>
      <c r="H508" s="66" t="str">
        <f>'[2]10квФ'!H508</f>
        <v>-</v>
      </c>
      <c r="I508" s="60" t="str">
        <f>'[2]10квФ'!I508</f>
        <v>-</v>
      </c>
      <c r="J508" s="52"/>
      <c r="K508" s="52"/>
      <c r="L508" s="52"/>
      <c r="M508" s="52"/>
      <c r="N508" s="52"/>
      <c r="O508" s="53"/>
      <c r="P508" s="53"/>
      <c r="Q508" s="53"/>
      <c r="R508" s="53"/>
      <c r="S508" s="53"/>
      <c r="T508" s="54"/>
      <c r="U508" s="53"/>
      <c r="V508" s="55"/>
      <c r="W508" s="53"/>
      <c r="X508" s="56"/>
      <c r="Y508" s="53"/>
      <c r="Z508" s="56"/>
      <c r="AA508" s="53"/>
      <c r="AB508" s="55"/>
      <c r="AC508" s="53"/>
      <c r="AD508" s="55"/>
      <c r="AE508" s="58"/>
    </row>
    <row r="509" spans="1:31" x14ac:dyDescent="0.25">
      <c r="A509" s="63">
        <f>'[2]10квФ'!A509</f>
        <v>0</v>
      </c>
      <c r="B509" s="63">
        <f>'[2]10квФ'!B509</f>
        <v>0</v>
      </c>
      <c r="C509" s="63">
        <f>'[2]10квФ'!C509</f>
        <v>0</v>
      </c>
      <c r="D509" s="64" t="str">
        <f>'[2]10квФ'!D509</f>
        <v>-</v>
      </c>
      <c r="E509" s="65">
        <f>'[2]10квФ'!E509</f>
        <v>0</v>
      </c>
      <c r="F509" s="50"/>
      <c r="G509" s="59" t="str">
        <f>'[2]10квФ'!G509</f>
        <v>-</v>
      </c>
      <c r="H509" s="66" t="str">
        <f>'[2]10квФ'!H509</f>
        <v>-</v>
      </c>
      <c r="I509" s="60" t="str">
        <f>'[2]10квФ'!I509</f>
        <v>-</v>
      </c>
      <c r="J509" s="52"/>
      <c r="K509" s="52"/>
      <c r="L509" s="52"/>
      <c r="M509" s="52"/>
      <c r="N509" s="52"/>
      <c r="O509" s="53"/>
      <c r="P509" s="53"/>
      <c r="Q509" s="53"/>
      <c r="R509" s="53"/>
      <c r="S509" s="53"/>
      <c r="T509" s="54"/>
      <c r="U509" s="53"/>
      <c r="V509" s="55"/>
      <c r="W509" s="53"/>
      <c r="X509" s="56"/>
      <c r="Y509" s="53"/>
      <c r="Z509" s="56"/>
      <c r="AA509" s="53"/>
      <c r="AB509" s="55"/>
      <c r="AC509" s="53"/>
      <c r="AD509" s="55"/>
      <c r="AE509" s="58"/>
    </row>
    <row r="510" spans="1:31" x14ac:dyDescent="0.25">
      <c r="A510" s="63">
        <f>'[2]10квФ'!A510</f>
        <v>0</v>
      </c>
      <c r="B510" s="63">
        <f>'[2]10квФ'!B510</f>
        <v>0</v>
      </c>
      <c r="C510" s="63">
        <f>'[2]10квФ'!C510</f>
        <v>0</v>
      </c>
      <c r="D510" s="64" t="str">
        <f>'[2]10квФ'!D510</f>
        <v>-</v>
      </c>
      <c r="E510" s="65">
        <f>'[2]10квФ'!E510</f>
        <v>0</v>
      </c>
      <c r="F510" s="50"/>
      <c r="G510" s="59" t="str">
        <f>'[2]10квФ'!G510</f>
        <v>-</v>
      </c>
      <c r="H510" s="66" t="str">
        <f>'[2]10квФ'!H510</f>
        <v>-</v>
      </c>
      <c r="I510" s="60" t="str">
        <f>'[2]10квФ'!I510</f>
        <v>-</v>
      </c>
      <c r="J510" s="52"/>
      <c r="K510" s="52"/>
      <c r="L510" s="52"/>
      <c r="M510" s="52"/>
      <c r="N510" s="52"/>
      <c r="O510" s="53"/>
      <c r="P510" s="53"/>
      <c r="Q510" s="53"/>
      <c r="R510" s="53"/>
      <c r="S510" s="53"/>
      <c r="T510" s="53"/>
      <c r="U510" s="53"/>
      <c r="V510" s="75"/>
      <c r="W510" s="53"/>
      <c r="X510" s="56"/>
      <c r="Y510" s="53"/>
      <c r="Z510" s="56"/>
      <c r="AA510" s="53"/>
      <c r="AB510" s="75"/>
      <c r="AC510" s="53"/>
      <c r="AD510" s="55"/>
      <c r="AE510" s="58"/>
    </row>
    <row r="511" spans="1:31" x14ac:dyDescent="0.25">
      <c r="A511" s="63" t="str">
        <f>'[2]10квФ'!A511</f>
        <v>92-2-24</v>
      </c>
      <c r="B511" s="63" t="str">
        <f>'[2]10квФ'!B511</f>
        <v>есть</v>
      </c>
      <c r="C511" s="63" t="str">
        <f>'[2]10квФ'!C511</f>
        <v>план 2024</v>
      </c>
      <c r="D511" s="64" t="str">
        <f>'[2]10квФ'!D511</f>
        <v>-</v>
      </c>
      <c r="E511" s="65" t="str">
        <f>'[2]10квФ'!E511</f>
        <v>нет</v>
      </c>
      <c r="F511" s="50"/>
      <c r="G511" s="59" t="str">
        <f>'[2]10квФ'!G511</f>
        <v>-</v>
      </c>
      <c r="H511" s="66" t="str">
        <f>'[2]10квФ'!H511</f>
        <v>-</v>
      </c>
      <c r="I511" s="60" t="str">
        <f>'[2]10квФ'!I511</f>
        <v>-</v>
      </c>
      <c r="J511" s="52"/>
      <c r="K511" s="52"/>
      <c r="L511" s="52"/>
      <c r="M511" s="52"/>
      <c r="N511" s="52"/>
      <c r="O511" s="53"/>
      <c r="P511" s="53"/>
      <c r="Q511" s="53"/>
      <c r="R511" s="53"/>
      <c r="S511" s="53"/>
      <c r="T511" s="54"/>
      <c r="U511" s="53"/>
      <c r="V511" s="55"/>
      <c r="W511" s="53"/>
      <c r="X511" s="56"/>
      <c r="Y511" s="53"/>
      <c r="Z511" s="56"/>
      <c r="AA511" s="53"/>
      <c r="AB511" s="55"/>
      <c r="AC511" s="53"/>
      <c r="AD511" s="55"/>
      <c r="AE511" s="58"/>
    </row>
    <row r="512" spans="1:31" ht="63" x14ac:dyDescent="0.25">
      <c r="A512" s="63" t="str">
        <f>'[2]10квФ'!A512</f>
        <v>92-2-25</v>
      </c>
      <c r="B512" s="63" t="str">
        <f>'[2]10квФ'!B512</f>
        <v>есть</v>
      </c>
      <c r="C512" s="63" t="str">
        <f>'[2]10квФ'!C512</f>
        <v>план</v>
      </c>
      <c r="D512" s="64" t="str">
        <f>'[2]10квФ'!D512</f>
        <v>да</v>
      </c>
      <c r="E512" s="65" t="str">
        <f>'[2]10квФ'!E512</f>
        <v>нет</v>
      </c>
      <c r="F512" s="50"/>
      <c r="G512" s="59" t="str">
        <f>'[2]10квФ'!G512</f>
        <v>1.6</v>
      </c>
      <c r="H512" s="66" t="str">
        <f>'[2]10квФ'!H512</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I512" s="60" t="str">
        <f>'[2]10квФ'!I512</f>
        <v>N_92-2-25</v>
      </c>
      <c r="J512" s="52">
        <f>IF(B512="есть",'[2]10квФ'!M512,"нд")</f>
        <v>25.242295909999999</v>
      </c>
      <c r="K512" s="52">
        <f>IF($B512="есть",[2]ист!K512,"нд")</f>
        <v>0</v>
      </c>
      <c r="L512" s="52">
        <f>IF($B512="есть",[2]ист!L512,"нд")</f>
        <v>0</v>
      </c>
      <c r="M512" s="52">
        <f>IF($B512="есть",[2]ист!M512,"нд")</f>
        <v>25.242295909999999</v>
      </c>
      <c r="N512" s="52">
        <f>IF($B512="есть",[2]ист!O512+[2]ист!P512+[2]ист!Q512,"нд")</f>
        <v>0</v>
      </c>
      <c r="O512" s="53">
        <f>ROUND('[2]10квФ'!N512,8)</f>
        <v>0</v>
      </c>
      <c r="P512" s="53">
        <f>[2]ист!W512</f>
        <v>0</v>
      </c>
      <c r="Q512" s="53">
        <f>[2]ист!X512</f>
        <v>0</v>
      </c>
      <c r="R512" s="53">
        <f>ROUND(([2]ист!Y512+[2]ист!Z512),8)</f>
        <v>0</v>
      </c>
      <c r="S512" s="53">
        <f t="shared" ref="S512:S517" si="596">O512-R512</f>
        <v>0</v>
      </c>
      <c r="T512" s="54">
        <f t="shared" ref="T512:T513" si="597">(O512-SUM(Q512:S512))*1000000</f>
        <v>0</v>
      </c>
      <c r="U512" s="53">
        <f t="shared" ref="U512:U517" si="598">IF($J512="нд","нд",O512-J512)</f>
        <v>-25.242295909999999</v>
      </c>
      <c r="V512" s="55">
        <f t="shared" ref="V512:V517" si="599">IF($J512=0,0,U512/J512)</f>
        <v>-1</v>
      </c>
      <c r="W512" s="53">
        <f t="shared" ref="W512:X517" si="600">IF($J512="нд","нд",0)</f>
        <v>0</v>
      </c>
      <c r="X512" s="56">
        <f t="shared" si="600"/>
        <v>0</v>
      </c>
      <c r="Y512" s="53">
        <f t="shared" ref="Y512:Y517" si="601">Q512-L512</f>
        <v>0</v>
      </c>
      <c r="Z512" s="56">
        <f t="shared" ref="Z512:Z517" si="602">IF(Y512=0,0,Y512/L512)</f>
        <v>0</v>
      </c>
      <c r="AA512" s="53">
        <f t="shared" ref="AA512:AA517" si="603">IF($J512="нд","нд",R512-M512)</f>
        <v>-25.242295909999999</v>
      </c>
      <c r="AB512" s="55">
        <f t="shared" ref="AB512:AB517" si="604">IF(M512=0,0,AA512/M512)</f>
        <v>-1</v>
      </c>
      <c r="AC512" s="53">
        <f t="shared" ref="AC512:AC517" si="605">IF($J512="нд","нд",S512-N512)</f>
        <v>0</v>
      </c>
      <c r="AD512" s="70">
        <f t="shared" ref="AD512:AD517" si="606">IF(N512=0,0,AC512/N512)</f>
        <v>0</v>
      </c>
      <c r="AE512" s="58" t="str">
        <f>'[2]10квФ'!Z512</f>
        <v>Отклонений нет.</v>
      </c>
    </row>
    <row r="513" spans="1:31" ht="47.25" x14ac:dyDescent="0.25">
      <c r="A513" s="63" t="str">
        <f>'[2]10квФ'!A513</f>
        <v>92-9-25</v>
      </c>
      <c r="B513" s="63" t="str">
        <f>'[2]10квФ'!B513</f>
        <v>есть</v>
      </c>
      <c r="C513" s="63" t="str">
        <f>'[2]10квФ'!C513</f>
        <v>план</v>
      </c>
      <c r="D513" s="64" t="str">
        <f>'[2]10квФ'!D513</f>
        <v>да</v>
      </c>
      <c r="E513" s="65" t="str">
        <f>'[2]10квФ'!E513</f>
        <v>нет</v>
      </c>
      <c r="F513" s="50"/>
      <c r="G513" s="59" t="str">
        <f>'[2]10квФ'!G513</f>
        <v>1.6</v>
      </c>
      <c r="H513" s="66" t="str">
        <f>'[2]10квФ'!H513</f>
        <v>Покупка в 2025 г. девятнадцати легковых автомобилей для перевозки административно-технического, ремонтного и оперативного персонала</v>
      </c>
      <c r="I513" s="60" t="str">
        <f>'[2]10квФ'!I513</f>
        <v>N_92-9-25</v>
      </c>
      <c r="J513" s="52">
        <f>IF(B513="есть",'[2]10квФ'!M513,"нд")</f>
        <v>29.055725580000001</v>
      </c>
      <c r="K513" s="52">
        <f>IF($B513="есть",[2]ист!K513,"нд")</f>
        <v>0</v>
      </c>
      <c r="L513" s="52">
        <f>IF($B513="есть",[2]ист!L513,"нд")</f>
        <v>0</v>
      </c>
      <c r="M513" s="52">
        <f>IF($B513="есть",[2]ист!M513,"нд")</f>
        <v>29.055725580000001</v>
      </c>
      <c r="N513" s="52">
        <f>IF($B513="есть",[2]ист!O513+[2]ист!P513+[2]ист!Q513,"нд")</f>
        <v>0</v>
      </c>
      <c r="O513" s="53">
        <f>ROUND('[2]10квФ'!N513,8)</f>
        <v>0</v>
      </c>
      <c r="P513" s="53">
        <f>[2]ист!W513</f>
        <v>0</v>
      </c>
      <c r="Q513" s="53">
        <f>[2]ист!X513</f>
        <v>0</v>
      </c>
      <c r="R513" s="53">
        <f>ROUND(([2]ист!Y513+[2]ист!Z513),8)</f>
        <v>0</v>
      </c>
      <c r="S513" s="53">
        <f t="shared" si="596"/>
        <v>0</v>
      </c>
      <c r="T513" s="54">
        <f t="shared" si="597"/>
        <v>0</v>
      </c>
      <c r="U513" s="53">
        <f t="shared" si="598"/>
        <v>-29.055725580000001</v>
      </c>
      <c r="V513" s="55">
        <f t="shared" si="599"/>
        <v>-1</v>
      </c>
      <c r="W513" s="53">
        <f t="shared" si="600"/>
        <v>0</v>
      </c>
      <c r="X513" s="56">
        <f t="shared" si="600"/>
        <v>0</v>
      </c>
      <c r="Y513" s="53">
        <f t="shared" si="601"/>
        <v>0</v>
      </c>
      <c r="Z513" s="56">
        <f t="shared" si="602"/>
        <v>0</v>
      </c>
      <c r="AA513" s="53">
        <f t="shared" si="603"/>
        <v>-29.055725580000001</v>
      </c>
      <c r="AB513" s="55">
        <f t="shared" si="604"/>
        <v>-1</v>
      </c>
      <c r="AC513" s="53">
        <f t="shared" si="605"/>
        <v>0</v>
      </c>
      <c r="AD513" s="70">
        <f t="shared" si="606"/>
        <v>0</v>
      </c>
      <c r="AE513" s="58" t="str">
        <f>'[2]10квФ'!Z513</f>
        <v>Отклонений нет.</v>
      </c>
    </row>
    <row r="514" spans="1:31" ht="47.25" x14ac:dyDescent="0.25">
      <c r="A514" s="63" t="str">
        <f>'[2]10квФ'!A514</f>
        <v>92-15-25</v>
      </c>
      <c r="B514" s="63" t="str">
        <f>'[2]10квФ'!B514</f>
        <v>есть</v>
      </c>
      <c r="C514" s="63" t="str">
        <f>'[2]10квФ'!C514</f>
        <v>план</v>
      </c>
      <c r="D514" s="64" t="str">
        <f>'[2]10квФ'!D514</f>
        <v>да</v>
      </c>
      <c r="E514" s="65" t="str">
        <f>'[2]10квФ'!E514</f>
        <v>нет</v>
      </c>
      <c r="F514" s="50"/>
      <c r="G514" s="59" t="str">
        <f>'[2]10квФ'!G514</f>
        <v>1.6</v>
      </c>
      <c r="H514" s="66" t="str">
        <f>'[2]10квФ'!H514</f>
        <v>Покупка в 2025 г. одного автокрана грузоподъемностью 25 тонн на автомобильном шасси для выполнения погрузо-разгрузочных работ</v>
      </c>
      <c r="I514" s="60" t="str">
        <f>'[2]10квФ'!I514</f>
        <v>N_92-15-25</v>
      </c>
      <c r="J514" s="52">
        <f t="shared" ref="J514:J517" si="607">IF(B514="есть",SUM(K514:N514),"нд")</f>
        <v>18.363347210000001</v>
      </c>
      <c r="K514" s="52">
        <f>IF($B514="есть",[2]ист!K514,"нд")</f>
        <v>0</v>
      </c>
      <c r="L514" s="52">
        <f>IF($B514="есть",[2]ист!L514,"нд")</f>
        <v>0</v>
      </c>
      <c r="M514" s="52">
        <f>IF($B514="есть",[2]ист!M514,"нд")</f>
        <v>18.363347210000001</v>
      </c>
      <c r="N514" s="52">
        <f>IF($B514="есть",[2]ист!O514+[2]ист!P514+[2]ист!Q514,"нд")</f>
        <v>0</v>
      </c>
      <c r="O514" s="53">
        <f>ROUND([2]ист!V514,8)</f>
        <v>0</v>
      </c>
      <c r="P514" s="53">
        <f>[2]ист!W514</f>
        <v>0</v>
      </c>
      <c r="Q514" s="53">
        <f>[2]ист!X514</f>
        <v>0</v>
      </c>
      <c r="R514" s="53">
        <f>ROUND(([2]ист!Y514+[2]ист!Z514),8)</f>
        <v>0</v>
      </c>
      <c r="S514" s="53">
        <f t="shared" si="596"/>
        <v>0</v>
      </c>
      <c r="T514" s="53"/>
      <c r="U514" s="53">
        <f t="shared" si="598"/>
        <v>-18.363347210000001</v>
      </c>
      <c r="V514" s="55">
        <f t="shared" si="599"/>
        <v>-1</v>
      </c>
      <c r="W514" s="53">
        <f t="shared" si="600"/>
        <v>0</v>
      </c>
      <c r="X514" s="56">
        <f t="shared" si="600"/>
        <v>0</v>
      </c>
      <c r="Y514" s="53">
        <f t="shared" si="601"/>
        <v>0</v>
      </c>
      <c r="Z514" s="56">
        <f t="shared" si="602"/>
        <v>0</v>
      </c>
      <c r="AA514" s="53">
        <f t="shared" si="603"/>
        <v>-18.363347210000001</v>
      </c>
      <c r="AB514" s="55">
        <f t="shared" si="604"/>
        <v>-1</v>
      </c>
      <c r="AC514" s="53">
        <f t="shared" si="605"/>
        <v>0</v>
      </c>
      <c r="AD514" s="70">
        <f t="shared" si="606"/>
        <v>0</v>
      </c>
      <c r="AE514" s="58" t="str">
        <f>'[2]10квФ'!Z514</f>
        <v>Отклонений нет.</v>
      </c>
    </row>
    <row r="515" spans="1:31" ht="47.25" x14ac:dyDescent="0.25">
      <c r="A515" s="63" t="str">
        <f>'[2]10квФ'!A515</f>
        <v>92-24-25</v>
      </c>
      <c r="B515" s="63" t="str">
        <f>'[2]10квФ'!B515</f>
        <v>есть</v>
      </c>
      <c r="C515" s="63" t="str">
        <f>'[2]10квФ'!C515</f>
        <v>план</v>
      </c>
      <c r="D515" s="64" t="str">
        <f>'[2]10квФ'!D515</f>
        <v>да</v>
      </c>
      <c r="E515" s="65" t="str">
        <f>'[2]10квФ'!E515</f>
        <v>нет</v>
      </c>
      <c r="F515" s="50"/>
      <c r="G515" s="59" t="str">
        <f>'[2]10квФ'!G515</f>
        <v>1.6</v>
      </c>
      <c r="H515" s="66" t="str">
        <f>'[2]10квФ'!H515</f>
        <v>Покупка в 2025 г. одного многофункционального крана-манипулятора на автомобильном шасси для выполнения погрузо-разгрузочных работ</v>
      </c>
      <c r="I515" s="60" t="str">
        <f>'[2]10квФ'!I515</f>
        <v>N_92-24-25</v>
      </c>
      <c r="J515" s="52">
        <f>IF(B515="есть",'[2]10квФ'!M515,"нд")</f>
        <v>18.393147110000001</v>
      </c>
      <c r="K515" s="52">
        <f>IF($B515="есть",[2]ист!K515,"нд")</f>
        <v>0</v>
      </c>
      <c r="L515" s="52">
        <f>IF($B515="есть",[2]ист!L515,"нд")</f>
        <v>0</v>
      </c>
      <c r="M515" s="52">
        <f>IF($B515="есть",[2]ист!M515,"нд")</f>
        <v>18.393147110000001</v>
      </c>
      <c r="N515" s="52">
        <f>IF($B515="есть",[2]ист!O515+[2]ист!P515+[2]ист!Q515,"нд")</f>
        <v>0</v>
      </c>
      <c r="O515" s="53">
        <f>ROUND('[2]10квФ'!N515,8)</f>
        <v>0</v>
      </c>
      <c r="P515" s="53">
        <f>[2]ист!W515</f>
        <v>0</v>
      </c>
      <c r="Q515" s="53">
        <f>[2]ист!X515</f>
        <v>0</v>
      </c>
      <c r="R515" s="53">
        <f>ROUND(([2]ист!Y515+[2]ист!Z515),8)</f>
        <v>0</v>
      </c>
      <c r="S515" s="53">
        <f t="shared" si="596"/>
        <v>0</v>
      </c>
      <c r="T515" s="54">
        <f t="shared" ref="T515:T516" si="608">(O515-SUM(Q515:S515))*1000000</f>
        <v>0</v>
      </c>
      <c r="U515" s="53">
        <f t="shared" si="598"/>
        <v>-18.393147110000001</v>
      </c>
      <c r="V515" s="55">
        <f t="shared" si="599"/>
        <v>-1</v>
      </c>
      <c r="W515" s="53">
        <f t="shared" si="600"/>
        <v>0</v>
      </c>
      <c r="X515" s="56">
        <f t="shared" si="600"/>
        <v>0</v>
      </c>
      <c r="Y515" s="53">
        <f t="shared" si="601"/>
        <v>0</v>
      </c>
      <c r="Z515" s="56">
        <f t="shared" si="602"/>
        <v>0</v>
      </c>
      <c r="AA515" s="53">
        <f t="shared" si="603"/>
        <v>-18.393147110000001</v>
      </c>
      <c r="AB515" s="55">
        <f t="shared" si="604"/>
        <v>-1</v>
      </c>
      <c r="AC515" s="53">
        <f t="shared" si="605"/>
        <v>0</v>
      </c>
      <c r="AD515" s="70">
        <f t="shared" si="606"/>
        <v>0</v>
      </c>
      <c r="AE515" s="58" t="str">
        <f>'[2]10квФ'!Z515</f>
        <v>Отклонений нет.</v>
      </c>
    </row>
    <row r="516" spans="1:31" ht="31.5" x14ac:dyDescent="0.25">
      <c r="A516" s="63" t="str">
        <f>'[2]10квФ'!A516</f>
        <v>92-29-25</v>
      </c>
      <c r="B516" s="63" t="str">
        <f>'[2]10квФ'!B516</f>
        <v>есть</v>
      </c>
      <c r="C516" s="63" t="str">
        <f>'[2]10квФ'!C516</f>
        <v>план</v>
      </c>
      <c r="D516" s="64" t="str">
        <f>'[2]10квФ'!D516</f>
        <v>да</v>
      </c>
      <c r="E516" s="65" t="str">
        <f>'[2]10квФ'!E516</f>
        <v>нет</v>
      </c>
      <c r="F516" s="50"/>
      <c r="G516" s="59" t="str">
        <f>'[2]10квФ'!G516</f>
        <v>1.6</v>
      </c>
      <c r="H516" s="66" t="str">
        <f>'[2]10квФ'!H516</f>
        <v>Покупка в 2025 г. одного мини-экскаватора на гусеничном ходу для проведения земляных работ</v>
      </c>
      <c r="I516" s="60" t="str">
        <f>'[2]10квФ'!I516</f>
        <v>N_92-29-25</v>
      </c>
      <c r="J516" s="52">
        <f>IF(B516="есть",'[2]10квФ'!M516,"нд")</f>
        <v>6.5767293100000002</v>
      </c>
      <c r="K516" s="52">
        <f>IF($B516="есть",[2]ист!K516,"нд")</f>
        <v>0</v>
      </c>
      <c r="L516" s="52">
        <f>IF($B516="есть",[2]ист!L516,"нд")</f>
        <v>0</v>
      </c>
      <c r="M516" s="52">
        <f>IF($B516="есть",[2]ист!M516,"нд")</f>
        <v>6.5767293100000002</v>
      </c>
      <c r="N516" s="52">
        <f>IF($B516="есть",[2]ист!O516+[2]ист!P516+[2]ист!Q516,"нд")</f>
        <v>0</v>
      </c>
      <c r="O516" s="53">
        <f>ROUND('[2]10квФ'!N516,8)</f>
        <v>0</v>
      </c>
      <c r="P516" s="53">
        <f>[2]ист!W516</f>
        <v>0</v>
      </c>
      <c r="Q516" s="53">
        <f>[2]ист!X516</f>
        <v>0</v>
      </c>
      <c r="R516" s="53">
        <f>ROUND(([2]ист!Y516+[2]ист!Z516),8)</f>
        <v>0</v>
      </c>
      <c r="S516" s="53">
        <f t="shared" si="596"/>
        <v>0</v>
      </c>
      <c r="T516" s="54">
        <f t="shared" si="608"/>
        <v>0</v>
      </c>
      <c r="U516" s="53">
        <f t="shared" si="598"/>
        <v>-6.5767293100000002</v>
      </c>
      <c r="V516" s="55">
        <f t="shared" si="599"/>
        <v>-1</v>
      </c>
      <c r="W516" s="53">
        <f t="shared" si="600"/>
        <v>0</v>
      </c>
      <c r="X516" s="56">
        <f t="shared" si="600"/>
        <v>0</v>
      </c>
      <c r="Y516" s="53">
        <f t="shared" si="601"/>
        <v>0</v>
      </c>
      <c r="Z516" s="56">
        <f t="shared" si="602"/>
        <v>0</v>
      </c>
      <c r="AA516" s="53">
        <f t="shared" si="603"/>
        <v>-6.5767293100000002</v>
      </c>
      <c r="AB516" s="55">
        <f t="shared" si="604"/>
        <v>-1</v>
      </c>
      <c r="AC516" s="53">
        <f t="shared" si="605"/>
        <v>0</v>
      </c>
      <c r="AD516" s="70">
        <f t="shared" si="606"/>
        <v>0</v>
      </c>
      <c r="AE516" s="58" t="str">
        <f>'[2]10квФ'!Z516</f>
        <v>Отклонений нет.</v>
      </c>
    </row>
    <row r="517" spans="1:31" ht="31.5" x14ac:dyDescent="0.25">
      <c r="A517" s="63" t="str">
        <f>'[2]10квФ'!A517</f>
        <v>20-0478</v>
      </c>
      <c r="B517" s="63" t="str">
        <f>'[2]10квФ'!B517</f>
        <v>есть</v>
      </c>
      <c r="C517" s="63" t="str">
        <f>'[2]10квФ'!C517</f>
        <v>план</v>
      </c>
      <c r="D517" s="64" t="str">
        <f>'[2]10квФ'!D517</f>
        <v>да</v>
      </c>
      <c r="E517" s="65" t="str">
        <f>'[2]10квФ'!E517</f>
        <v>нет</v>
      </c>
      <c r="F517" s="50"/>
      <c r="G517" s="59" t="str">
        <f>'[2]10квФ'!G517</f>
        <v>1.6</v>
      </c>
      <c r="H517" s="66" t="str">
        <f>'[2]10квФ'!H517</f>
        <v>Разработка и внедрение системы оперативного управления работами ("Цифровой электромонтер")</v>
      </c>
      <c r="I517" s="60" t="str">
        <f>'[2]10квФ'!I517</f>
        <v>L_20-0478</v>
      </c>
      <c r="J517" s="52">
        <f t="shared" si="607"/>
        <v>16.528544199999999</v>
      </c>
      <c r="K517" s="52">
        <f>IF($B517="есть",[2]ист!K517,"нд")</f>
        <v>0</v>
      </c>
      <c r="L517" s="52">
        <f>IF($B517="есть",[2]ист!L517,"нд")</f>
        <v>0</v>
      </c>
      <c r="M517" s="52">
        <f>IF($B517="есть",[2]ист!M517,"нд")</f>
        <v>16.528544199999999</v>
      </c>
      <c r="N517" s="52">
        <f>IF($B517="есть",[2]ист!O517+[2]ист!P517+[2]ист!Q517,"нд")</f>
        <v>0</v>
      </c>
      <c r="O517" s="53">
        <f>ROUND([2]ист!V517,8)</f>
        <v>0</v>
      </c>
      <c r="P517" s="53">
        <f>[2]ист!W517</f>
        <v>0</v>
      </c>
      <c r="Q517" s="53">
        <f>[2]ист!X517</f>
        <v>0</v>
      </c>
      <c r="R517" s="53">
        <f>ROUND(([2]ист!Y517+[2]ист!Z517),8)</f>
        <v>0</v>
      </c>
      <c r="S517" s="53">
        <f t="shared" si="596"/>
        <v>0</v>
      </c>
      <c r="T517" s="53"/>
      <c r="U517" s="53">
        <f t="shared" si="598"/>
        <v>-16.528544199999999</v>
      </c>
      <c r="V517" s="55">
        <f t="shared" si="599"/>
        <v>-1</v>
      </c>
      <c r="W517" s="53">
        <f t="shared" si="600"/>
        <v>0</v>
      </c>
      <c r="X517" s="56">
        <f t="shared" si="600"/>
        <v>0</v>
      </c>
      <c r="Y517" s="53">
        <f t="shared" si="601"/>
        <v>0</v>
      </c>
      <c r="Z517" s="56">
        <f t="shared" si="602"/>
        <v>0</v>
      </c>
      <c r="AA517" s="53">
        <f t="shared" si="603"/>
        <v>-16.528544199999999</v>
      </c>
      <c r="AB517" s="55">
        <f t="shared" si="604"/>
        <v>-1</v>
      </c>
      <c r="AC517" s="53">
        <f t="shared" si="605"/>
        <v>0</v>
      </c>
      <c r="AD517" s="70">
        <f t="shared" si="606"/>
        <v>0</v>
      </c>
      <c r="AE517" s="58" t="str">
        <f>'[2]10квФ'!Z517</f>
        <v>Отклонений нет.</v>
      </c>
    </row>
    <row r="518" spans="1:31" x14ac:dyDescent="0.25">
      <c r="A518" s="63" t="str">
        <f>'[2]10квФ'!A518</f>
        <v>99-приб</v>
      </c>
      <c r="B518" s="63">
        <f>'[2]10квФ'!B518</f>
        <v>0</v>
      </c>
      <c r="C518" s="63" t="str">
        <f>'[2]10квФ'!C518</f>
        <v>внеплан</v>
      </c>
      <c r="D518" s="64" t="str">
        <f>'[2]10квФ'!D518</f>
        <v>-</v>
      </c>
      <c r="E518" s="65" t="str">
        <f>'[2]10квФ'!E518</f>
        <v>нет</v>
      </c>
      <c r="F518" s="50"/>
      <c r="G518" s="59" t="str">
        <f>'[2]10квФ'!G518</f>
        <v>-</v>
      </c>
      <c r="H518" s="66" t="str">
        <f>'[2]10квФ'!H518</f>
        <v>-</v>
      </c>
      <c r="I518" s="60" t="str">
        <f>'[2]10квФ'!I518</f>
        <v>-</v>
      </c>
      <c r="J518" s="67"/>
      <c r="K518" s="67"/>
      <c r="L518" s="67"/>
      <c r="M518" s="67"/>
      <c r="N518" s="67"/>
      <c r="O518" s="67"/>
      <c r="P518" s="67"/>
      <c r="Q518" s="67"/>
      <c r="R518" s="67"/>
      <c r="S518" s="67"/>
      <c r="T518" s="67"/>
      <c r="U518" s="67"/>
      <c r="V518" s="67"/>
      <c r="W518" s="67"/>
      <c r="X518" s="67"/>
      <c r="Y518" s="67"/>
      <c r="Z518" s="67"/>
      <c r="AA518" s="67"/>
      <c r="AB518" s="67"/>
      <c r="AC518" s="67"/>
      <c r="AD518" s="67"/>
      <c r="AE518" s="67"/>
    </row>
    <row r="519" spans="1:31" ht="63" x14ac:dyDescent="0.25">
      <c r="A519" s="63" t="str">
        <f>'[2]10квФ'!A519</f>
        <v>99-комп-25</v>
      </c>
      <c r="B519" s="63" t="str">
        <f>'[2]10квФ'!B519</f>
        <v>есть</v>
      </c>
      <c r="C519" s="63" t="str">
        <f>'[2]10квФ'!C519</f>
        <v>план</v>
      </c>
      <c r="D519" s="64" t="str">
        <f>'[2]10квФ'!D519</f>
        <v>да</v>
      </c>
      <c r="E519" s="65" t="str">
        <f>'[2]10квФ'!E519</f>
        <v>нет</v>
      </c>
      <c r="F519" s="50"/>
      <c r="G519" s="59" t="str">
        <f>'[2]10квФ'!G519</f>
        <v>1.6</v>
      </c>
      <c r="H519" s="66" t="str">
        <f>'[2]10квФ'!H519</f>
        <v>Приобретение серверного оборудования и оргтехники в 2025 году (сервер - 1 шт., МФУ формат А3 - 4 шт., ноутбук - 10 шт., рабочая станция - 33 шт., кабельный тестер - 1 шт.)</v>
      </c>
      <c r="I519" s="60" t="str">
        <f>'[2]10квФ'!I519</f>
        <v>N_99-комп-25</v>
      </c>
      <c r="J519" s="52">
        <f>IF(B519="есть",'[2]10квФ'!M519,"нд")</f>
        <v>53.394551659999998</v>
      </c>
      <c r="K519" s="52">
        <f>IF($B519="есть",[2]ист!K519,"нд")</f>
        <v>0</v>
      </c>
      <c r="L519" s="52">
        <f>IF($B519="есть",[2]ист!L519,"нд")</f>
        <v>0</v>
      </c>
      <c r="M519" s="52">
        <f>IF($B519="есть",[2]ист!M519,"нд")</f>
        <v>53.394551659999998</v>
      </c>
      <c r="N519" s="52">
        <f>IF($B519="есть",[2]ист!O519+[2]ист!P519+[2]ист!Q519,"нд")</f>
        <v>0</v>
      </c>
      <c r="O519" s="53">
        <f>ROUND('[2]10квФ'!N519,8)</f>
        <v>0</v>
      </c>
      <c r="P519" s="53">
        <f>[2]ист!W519</f>
        <v>0</v>
      </c>
      <c r="Q519" s="53">
        <f>[2]ист!X519</f>
        <v>0</v>
      </c>
      <c r="R519" s="53">
        <f>ROUND(([2]ист!Y519+[2]ист!Z519),8)</f>
        <v>0</v>
      </c>
      <c r="S519" s="53">
        <f t="shared" ref="S519:S522" si="609">O519-R519</f>
        <v>0</v>
      </c>
      <c r="T519" s="54">
        <f t="shared" ref="T519:T522" si="610">(O519-SUM(Q519:S519))*1000000</f>
        <v>0</v>
      </c>
      <c r="U519" s="53">
        <f t="shared" ref="U519:U522" si="611">IF($J519="нд","нд",O519-J519)</f>
        <v>-53.394551659999998</v>
      </c>
      <c r="V519" s="55">
        <f t="shared" ref="V519:V522" si="612">IF($J519=0,0,U519/J519)</f>
        <v>-1</v>
      </c>
      <c r="W519" s="53">
        <f t="shared" ref="W519:Y522" si="613">IF($J519="нд","нд",0)</f>
        <v>0</v>
      </c>
      <c r="X519" s="56">
        <f t="shared" si="613"/>
        <v>0</v>
      </c>
      <c r="Y519" s="53">
        <f t="shared" ref="Y519:Y522" si="614">Q519-L519</f>
        <v>0</v>
      </c>
      <c r="Z519" s="56">
        <f t="shared" ref="Z519:Z522" si="615">IF(Y519=0,0,Y519/L519)</f>
        <v>0</v>
      </c>
      <c r="AA519" s="53">
        <f t="shared" ref="AA519:AA522" si="616">IF($J519="нд","нд",R519-M519)</f>
        <v>-53.394551659999998</v>
      </c>
      <c r="AB519" s="55">
        <f t="shared" ref="AB519:AB522" si="617">IF(M519=0,0,AA519/M519)</f>
        <v>-1</v>
      </c>
      <c r="AC519" s="53">
        <f t="shared" ref="AC519:AC522" si="618">IF($J519="нд","нд",S519-N519)</f>
        <v>0</v>
      </c>
      <c r="AD519" s="70">
        <f t="shared" ref="AD519:AD522" si="619">IF(N519=0,0,AC519/N519)</f>
        <v>0</v>
      </c>
      <c r="AE519" s="58" t="str">
        <f>'[2]10квФ'!Z519</f>
        <v>Отклонений нет.</v>
      </c>
    </row>
    <row r="520" spans="1:31" ht="63" x14ac:dyDescent="0.25">
      <c r="A520" s="63" t="str">
        <f>'[2]10квФ'!A520</f>
        <v>99-св-25</v>
      </c>
      <c r="B520" s="63" t="str">
        <f>'[2]10квФ'!B520</f>
        <v>кор</v>
      </c>
      <c r="C520" s="63" t="str">
        <f>'[2]10квФ'!C520</f>
        <v>внеплан</v>
      </c>
      <c r="D520" s="64" t="str">
        <f>'[2]10квФ'!D520</f>
        <v>да</v>
      </c>
      <c r="E520" s="65" t="str">
        <f>'[2]10квФ'!E520</f>
        <v>нет</v>
      </c>
      <c r="F520" s="50"/>
      <c r="G520" s="59" t="str">
        <f>'[2]10квФ'!G520</f>
        <v>1.6</v>
      </c>
      <c r="H520" s="66" t="str">
        <f>'[2]10квФ'!H520</f>
        <v>Поставка спутникового оборудования для нужд АО «Россети Янтарь» (спутниковый телефон - 41 шт.)</v>
      </c>
      <c r="I520" s="60" t="str">
        <f>'[2]10квФ'!I520</f>
        <v>P_99-св-25</v>
      </c>
      <c r="J520" s="52" t="str">
        <f>IF(B520="есть",'[2]10квФ'!M520,"нд")</f>
        <v>нд</v>
      </c>
      <c r="K520" s="52" t="str">
        <f>IF($B520="есть",[2]ист!K520,"нд")</f>
        <v>нд</v>
      </c>
      <c r="L520" s="52" t="str">
        <f>IF($B520="есть",[2]ист!L520,"нд")</f>
        <v>нд</v>
      </c>
      <c r="M520" s="52" t="str">
        <f>IF($B520="есть",[2]ист!M520,"нд")</f>
        <v>нд</v>
      </c>
      <c r="N520" s="52" t="str">
        <f>IF($B520="есть",[2]ист!O520+[2]ист!P520+[2]ист!Q520,"нд")</f>
        <v>нд</v>
      </c>
      <c r="O520" s="53">
        <f>ROUND('[2]10квФ'!N520,8)</f>
        <v>10.086</v>
      </c>
      <c r="P520" s="53">
        <f>[2]ист!W520</f>
        <v>0</v>
      </c>
      <c r="Q520" s="53">
        <f>[2]ист!X520</f>
        <v>0</v>
      </c>
      <c r="R520" s="53">
        <f>ROUND(([2]ист!Y520+[2]ист!Z520),8)</f>
        <v>10.086</v>
      </c>
      <c r="S520" s="53">
        <f t="shared" si="609"/>
        <v>0</v>
      </c>
      <c r="T520" s="54">
        <f t="shared" si="610"/>
        <v>0</v>
      </c>
      <c r="U520" s="53" t="str">
        <f t="shared" si="611"/>
        <v>нд</v>
      </c>
      <c r="V520" s="55" t="str">
        <f t="shared" ref="V520" si="620">IF($J520="нд", "нд",U520/J520)</f>
        <v>нд</v>
      </c>
      <c r="W520" s="53" t="str">
        <f t="shared" si="613"/>
        <v>нд</v>
      </c>
      <c r="X520" s="56" t="str">
        <f t="shared" si="613"/>
        <v>нд</v>
      </c>
      <c r="Y520" s="53" t="str">
        <f t="shared" si="613"/>
        <v>нд</v>
      </c>
      <c r="Z520" s="56" t="str">
        <f t="shared" ref="Z520" si="621">IF(Y520="нд","нд",0)</f>
        <v>нд</v>
      </c>
      <c r="AA520" s="53" t="str">
        <f t="shared" si="616"/>
        <v>нд</v>
      </c>
      <c r="AB520" s="55" t="str">
        <f t="shared" ref="AB520" si="622">IF(M520="нд","нд",AA520/M520)</f>
        <v>нд</v>
      </c>
      <c r="AC520" s="53" t="str">
        <f t="shared" si="618"/>
        <v>нд</v>
      </c>
      <c r="AD520" s="55" t="str">
        <f t="shared" ref="AD520" si="623">IF(N520="нд","нд",AC520/N520)</f>
        <v>нд</v>
      </c>
      <c r="AE520" s="58" t="str">
        <f>'[2]10квФ'!Z520</f>
        <v>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спутниковой связью оперативного персонала ПС 110, 330 кВ, а также оперативного персонала ЦУС.</v>
      </c>
    </row>
    <row r="521" spans="1:31" ht="78.75" x14ac:dyDescent="0.25">
      <c r="A521" s="63" t="str">
        <f>'[2]10квФ'!A521</f>
        <v>99-прис-25</v>
      </c>
      <c r="B521" s="63" t="str">
        <f>'[2]10квФ'!B521</f>
        <v>есть</v>
      </c>
      <c r="C521" s="63" t="str">
        <f>'[2]10квФ'!C521</f>
        <v>план</v>
      </c>
      <c r="D521" s="64" t="str">
        <f>'[2]10квФ'!D521</f>
        <v>да</v>
      </c>
      <c r="E521" s="65" t="str">
        <f>'[2]10квФ'!E521</f>
        <v>нет</v>
      </c>
      <c r="F521" s="50"/>
      <c r="G521" s="59" t="str">
        <f>'[2]10квФ'!G521</f>
        <v>1.6</v>
      </c>
      <c r="H521" s="66" t="str">
        <f>'[2]10квФ'!H521</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I521" s="60" t="str">
        <f>'[2]10квФ'!I521</f>
        <v>N_99-прис-25</v>
      </c>
      <c r="J521" s="52">
        <f>IF(B521="есть",'[2]10квФ'!M521,"нд")</f>
        <v>8.2407291100000002</v>
      </c>
      <c r="K521" s="52">
        <f>IF($B521="есть",[2]ист!K521,"нд")</f>
        <v>0</v>
      </c>
      <c r="L521" s="52">
        <f>IF($B521="есть",[2]ист!L521,"нд")</f>
        <v>0</v>
      </c>
      <c r="M521" s="52">
        <f>IF($B521="есть",[2]ист!M521,"нд")</f>
        <v>8.2407291100000002</v>
      </c>
      <c r="N521" s="52">
        <f>IF($B521="есть",[2]ист!O521+[2]ист!P521+[2]ист!Q521,"нд")</f>
        <v>0</v>
      </c>
      <c r="O521" s="53">
        <f>ROUND('[2]10квФ'!N521,8)</f>
        <v>0.6981984</v>
      </c>
      <c r="P521" s="53">
        <f>[2]ист!W521</f>
        <v>0</v>
      </c>
      <c r="Q521" s="53">
        <f>[2]ист!X521</f>
        <v>0</v>
      </c>
      <c r="R521" s="53">
        <f>ROUND(([2]ист!Y521+[2]ист!Z521),8)</f>
        <v>0.6981984</v>
      </c>
      <c r="S521" s="53">
        <f t="shared" si="609"/>
        <v>0</v>
      </c>
      <c r="T521" s="54">
        <f t="shared" si="610"/>
        <v>0</v>
      </c>
      <c r="U521" s="53">
        <f t="shared" si="611"/>
        <v>-7.5425307100000003</v>
      </c>
      <c r="V521" s="55">
        <f t="shared" si="612"/>
        <v>-0.91527468132003675</v>
      </c>
      <c r="W521" s="53">
        <f t="shared" si="613"/>
        <v>0</v>
      </c>
      <c r="X521" s="56">
        <f t="shared" si="613"/>
        <v>0</v>
      </c>
      <c r="Y521" s="53">
        <f t="shared" si="614"/>
        <v>0</v>
      </c>
      <c r="Z521" s="56">
        <f t="shared" si="615"/>
        <v>0</v>
      </c>
      <c r="AA521" s="53">
        <f t="shared" si="616"/>
        <v>-7.5425307100000003</v>
      </c>
      <c r="AB521" s="55">
        <f t="shared" si="617"/>
        <v>-0.91527468132003675</v>
      </c>
      <c r="AC521" s="53">
        <f t="shared" si="618"/>
        <v>0</v>
      </c>
      <c r="AD521" s="70">
        <f t="shared" si="619"/>
        <v>0</v>
      </c>
      <c r="AE521" s="58" t="str">
        <f>'[2]10квФ'!Z521</f>
        <v>Досрочная поставка оборудования.</v>
      </c>
    </row>
    <row r="522" spans="1:31" ht="94.5" x14ac:dyDescent="0.25">
      <c r="A522" s="63" t="str">
        <f>'[2]10квФ'!A522</f>
        <v>99-приб-25</v>
      </c>
      <c r="B522" s="63" t="str">
        <f>'[2]10квФ'!B522</f>
        <v>есть</v>
      </c>
      <c r="C522" s="63" t="str">
        <f>'[2]10квФ'!C522</f>
        <v>план</v>
      </c>
      <c r="D522" s="64" t="str">
        <f>'[2]10квФ'!D522</f>
        <v>да</v>
      </c>
      <c r="E522" s="65" t="str">
        <f>'[2]10квФ'!E522</f>
        <v>нет</v>
      </c>
      <c r="F522" s="50"/>
      <c r="G522" s="59" t="str">
        <f>'[2]10квФ'!G522</f>
        <v>1.6</v>
      </c>
      <c r="H522" s="66" t="str">
        <f>'[2]10квФ'!H522</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I522" s="60" t="str">
        <f>'[2]10квФ'!I522</f>
        <v>N_99-приб-25</v>
      </c>
      <c r="J522" s="52">
        <f>IF(B522="есть",'[2]10квФ'!M522,"нд")</f>
        <v>16.747370329999999</v>
      </c>
      <c r="K522" s="52">
        <f>IF($B522="есть",[2]ист!K522,"нд")</f>
        <v>0</v>
      </c>
      <c r="L522" s="52">
        <f>IF($B522="есть",[2]ист!L522,"нд")</f>
        <v>0</v>
      </c>
      <c r="M522" s="52">
        <f>IF($B522="есть",[2]ист!M522,"нд")</f>
        <v>16.747370329999999</v>
      </c>
      <c r="N522" s="52">
        <f>IF($B522="есть",[2]ист!O522+[2]ист!P522+[2]ист!Q522,"нд")</f>
        <v>0</v>
      </c>
      <c r="O522" s="53">
        <f>ROUND('[2]10квФ'!N522,8)</f>
        <v>0</v>
      </c>
      <c r="P522" s="53">
        <f>[2]ист!W522</f>
        <v>0</v>
      </c>
      <c r="Q522" s="53">
        <f>[2]ист!X522</f>
        <v>0</v>
      </c>
      <c r="R522" s="53">
        <f>ROUND(([2]ист!Y522+[2]ист!Z522),8)</f>
        <v>0</v>
      </c>
      <c r="S522" s="53">
        <f t="shared" si="609"/>
        <v>0</v>
      </c>
      <c r="T522" s="54">
        <f t="shared" si="610"/>
        <v>0</v>
      </c>
      <c r="U522" s="53">
        <f t="shared" si="611"/>
        <v>-16.747370329999999</v>
      </c>
      <c r="V522" s="55">
        <f t="shared" si="612"/>
        <v>-1</v>
      </c>
      <c r="W522" s="53">
        <f t="shared" si="613"/>
        <v>0</v>
      </c>
      <c r="X522" s="56">
        <f t="shared" si="613"/>
        <v>0</v>
      </c>
      <c r="Y522" s="53">
        <f t="shared" si="614"/>
        <v>0</v>
      </c>
      <c r="Z522" s="56">
        <f t="shared" si="615"/>
        <v>0</v>
      </c>
      <c r="AA522" s="53">
        <f t="shared" si="616"/>
        <v>-16.747370329999999</v>
      </c>
      <c r="AB522" s="55">
        <f t="shared" si="617"/>
        <v>-1</v>
      </c>
      <c r="AC522" s="53">
        <f t="shared" si="618"/>
        <v>0</v>
      </c>
      <c r="AD522" s="70">
        <f t="shared" si="619"/>
        <v>0</v>
      </c>
      <c r="AE522" s="58" t="str">
        <f>'[2]10квФ'!Z522</f>
        <v>Отклонений нет.</v>
      </c>
    </row>
    <row r="523" spans="1:31" x14ac:dyDescent="0.25">
      <c r="A523" s="63">
        <f>'[2]10квФ'!A523</f>
        <v>0</v>
      </c>
      <c r="B523" s="63">
        <f>'[2]10квФ'!B523</f>
        <v>0</v>
      </c>
      <c r="C523" s="63">
        <f>'[2]10квФ'!C523</f>
        <v>0</v>
      </c>
      <c r="D523" s="64" t="str">
        <f>'[2]10квФ'!D523</f>
        <v>-</v>
      </c>
      <c r="E523" s="65">
        <f>'[2]10квФ'!E523</f>
        <v>0</v>
      </c>
      <c r="F523" s="50"/>
      <c r="G523" s="59" t="str">
        <f>'[2]10квФ'!G523</f>
        <v>-</v>
      </c>
      <c r="H523" s="66" t="str">
        <f>'[2]10квФ'!H523</f>
        <v>-</v>
      </c>
      <c r="I523" s="60" t="str">
        <f>'[2]10квФ'!I523</f>
        <v>-</v>
      </c>
      <c r="J523" s="52"/>
      <c r="K523" s="52"/>
      <c r="L523" s="52"/>
      <c r="M523" s="52"/>
      <c r="N523" s="52"/>
      <c r="O523" s="53"/>
      <c r="P523" s="53"/>
      <c r="Q523" s="53"/>
      <c r="R523" s="53"/>
      <c r="S523" s="53"/>
      <c r="T523" s="54"/>
      <c r="U523" s="53"/>
      <c r="V523" s="55"/>
      <c r="W523" s="53"/>
      <c r="X523" s="56"/>
      <c r="Y523" s="53"/>
      <c r="Z523" s="56"/>
      <c r="AA523" s="53"/>
      <c r="AB523" s="55"/>
      <c r="AC523" s="53"/>
      <c r="AD523" s="55"/>
      <c r="AE523" s="58"/>
    </row>
    <row r="524" spans="1:31" x14ac:dyDescent="0.25">
      <c r="A524" s="63">
        <f>'[2]10квФ'!A524</f>
        <v>0</v>
      </c>
      <c r="B524" s="63">
        <f>'[2]10квФ'!B524</f>
        <v>0</v>
      </c>
      <c r="C524" s="63">
        <f>'[2]10квФ'!C524</f>
        <v>0</v>
      </c>
      <c r="D524" s="64" t="str">
        <f>'[2]10квФ'!D524</f>
        <v>-</v>
      </c>
      <c r="E524" s="65">
        <f>'[2]10квФ'!E524</f>
        <v>0</v>
      </c>
      <c r="F524" s="50"/>
      <c r="G524" s="59" t="str">
        <f>'[2]10квФ'!G524</f>
        <v>-</v>
      </c>
      <c r="H524" s="66" t="str">
        <f>'[2]10квФ'!H524</f>
        <v>-</v>
      </c>
      <c r="I524" s="60" t="str">
        <f>'[2]10квФ'!I524</f>
        <v>-</v>
      </c>
      <c r="J524" s="52"/>
      <c r="K524" s="52"/>
      <c r="L524" s="52"/>
      <c r="M524" s="52"/>
      <c r="N524" s="52"/>
      <c r="O524" s="53"/>
      <c r="P524" s="53"/>
      <c r="Q524" s="53"/>
      <c r="R524" s="53"/>
      <c r="S524" s="53"/>
      <c r="T524" s="53"/>
      <c r="U524" s="53"/>
      <c r="V524" s="55"/>
      <c r="W524" s="53"/>
      <c r="X524" s="56"/>
      <c r="Y524" s="53"/>
      <c r="Z524" s="56"/>
      <c r="AA524" s="53"/>
      <c r="AB524" s="55"/>
      <c r="AC524" s="53"/>
      <c r="AD524" s="55"/>
      <c r="AE524" s="58"/>
    </row>
    <row r="525" spans="1:31" x14ac:dyDescent="0.25">
      <c r="A525" s="63">
        <f>'[2]10квФ'!A525</f>
        <v>0</v>
      </c>
      <c r="B525" s="63">
        <f>'[2]10квФ'!B525</f>
        <v>0</v>
      </c>
      <c r="C525" s="63">
        <f>'[2]10квФ'!C525</f>
        <v>0</v>
      </c>
      <c r="D525" s="64" t="str">
        <f>'[2]10квФ'!D525</f>
        <v>-</v>
      </c>
      <c r="E525" s="65">
        <f>'[2]10квФ'!E525</f>
        <v>0</v>
      </c>
      <c r="F525" s="50"/>
      <c r="G525" s="59" t="str">
        <f>'[2]10квФ'!G525</f>
        <v>-</v>
      </c>
      <c r="H525" s="66" t="str">
        <f>'[2]10квФ'!H525</f>
        <v>-</v>
      </c>
      <c r="I525" s="60" t="str">
        <f>'[2]10квФ'!I525</f>
        <v>-</v>
      </c>
      <c r="J525" s="52"/>
      <c r="K525" s="52"/>
      <c r="L525" s="52"/>
      <c r="M525" s="52"/>
      <c r="N525" s="52"/>
      <c r="O525" s="53"/>
      <c r="P525" s="53"/>
      <c r="Q525" s="53"/>
      <c r="R525" s="53"/>
      <c r="S525" s="53"/>
      <c r="T525" s="53"/>
      <c r="U525" s="53"/>
      <c r="V525" s="56"/>
      <c r="W525" s="53"/>
      <c r="X525" s="56"/>
      <c r="Y525" s="53"/>
      <c r="Z525" s="56"/>
      <c r="AA525" s="53"/>
      <c r="AB525" s="56"/>
      <c r="AC525" s="53"/>
      <c r="AD525" s="56"/>
      <c r="AE525" s="58"/>
    </row>
    <row r="526" spans="1:31" x14ac:dyDescent="0.25">
      <c r="A526" s="63" t="str">
        <f>'[2]10квФ'!A526</f>
        <v>17-1427</v>
      </c>
      <c r="B526" s="63">
        <f>'[2]10квФ'!B526</f>
        <v>0</v>
      </c>
      <c r="C526" s="63">
        <f>'[2]10квФ'!C526</f>
        <v>0</v>
      </c>
      <c r="D526" s="64" t="str">
        <f>'[2]10квФ'!D526</f>
        <v>-</v>
      </c>
      <c r="E526" s="65" t="str">
        <f>'[2]10квФ'!E526</f>
        <v>нет</v>
      </c>
      <c r="F526" s="50"/>
      <c r="G526" s="59" t="str">
        <f>'[2]10квФ'!G526</f>
        <v>-</v>
      </c>
      <c r="H526" s="66" t="str">
        <f>'[2]10квФ'!H526</f>
        <v>-</v>
      </c>
      <c r="I526" s="60" t="str">
        <f>'[2]10квФ'!I526</f>
        <v>-</v>
      </c>
      <c r="J526" s="52"/>
      <c r="K526" s="52"/>
      <c r="L526" s="52"/>
      <c r="M526" s="52"/>
      <c r="N526" s="52"/>
      <c r="O526" s="53"/>
      <c r="P526" s="53"/>
      <c r="Q526" s="53"/>
      <c r="R526" s="53"/>
      <c r="S526" s="53"/>
      <c r="T526" s="53"/>
      <c r="U526" s="53"/>
      <c r="V526" s="56"/>
      <c r="W526" s="53"/>
      <c r="X526" s="56"/>
      <c r="Y526" s="53"/>
      <c r="Z526" s="56"/>
      <c r="AA526" s="53"/>
      <c r="AB526" s="56"/>
      <c r="AC526" s="53"/>
      <c r="AD526" s="56"/>
      <c r="AE526" s="58"/>
    </row>
    <row r="527" spans="1:31" ht="204.75" x14ac:dyDescent="0.25">
      <c r="A527" s="63" t="str">
        <f>'[2]10квФ'!A527</f>
        <v>22-0925</v>
      </c>
      <c r="B527" s="63" t="str">
        <f>'[2]10квФ'!B527</f>
        <v>есть</v>
      </c>
      <c r="C527" s="63" t="str">
        <f>'[2]10квФ'!C527</f>
        <v>план</v>
      </c>
      <c r="D527" s="64" t="str">
        <f>'[2]10квФ'!D527</f>
        <v>да</v>
      </c>
      <c r="E527" s="65" t="str">
        <f>'[2]10квФ'!E527</f>
        <v>нет</v>
      </c>
      <c r="F527" s="50"/>
      <c r="G527" s="59" t="str">
        <f>'[2]10квФ'!G527</f>
        <v>1.6</v>
      </c>
      <c r="H527" s="66" t="str">
        <f>'[2]10квФ'!H527</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I527" s="60" t="str">
        <f>'[2]10квФ'!I527</f>
        <v>N_22-0925</v>
      </c>
      <c r="J527" s="52">
        <f>IF(B527="есть",'[2]10квФ'!M527,"нд")</f>
        <v>107.84383080000001</v>
      </c>
      <c r="K527" s="52">
        <f>IF($B527="есть",[2]ист!K527,"нд")</f>
        <v>0</v>
      </c>
      <c r="L527" s="52">
        <f>IF($B527="есть",[2]ист!L527,"нд")</f>
        <v>0</v>
      </c>
      <c r="M527" s="52">
        <f>IF($B527="есть",[2]ист!M527,"нд")</f>
        <v>107.84383080000001</v>
      </c>
      <c r="N527" s="52">
        <f>IF($B527="есть",[2]ист!O527+[2]ист!P527+[2]ист!Q527,"нд")</f>
        <v>0</v>
      </c>
      <c r="O527" s="53">
        <f>ROUND('[2]10квФ'!N527,8)</f>
        <v>27.867136540000001</v>
      </c>
      <c r="P527" s="53">
        <f>[2]ист!W527</f>
        <v>0</v>
      </c>
      <c r="Q527" s="53">
        <f>[2]ист!X527</f>
        <v>0</v>
      </c>
      <c r="R527" s="53">
        <f>ROUND(([2]ист!Y527+[2]ист!Z527),8)</f>
        <v>27.867136540000001</v>
      </c>
      <c r="S527" s="53">
        <f t="shared" ref="S527:S528" si="624">O527-R527</f>
        <v>0</v>
      </c>
      <c r="T527" s="54">
        <f t="shared" ref="T527:T533" si="625">(O527-SUM(Q527:S527))*1000000</f>
        <v>0</v>
      </c>
      <c r="U527" s="53">
        <f>IF($J527="нд","нд",O527-J527)</f>
        <v>-79.976694260000002</v>
      </c>
      <c r="V527" s="55">
        <f>IF($J527=0,0,U527/J527)</f>
        <v>-0.74159730479455477</v>
      </c>
      <c r="W527" s="53">
        <f>IF($J527="нд","нд",0)</f>
        <v>0</v>
      </c>
      <c r="X527" s="56">
        <f>IF($J527="нд","нд",0)</f>
        <v>0</v>
      </c>
      <c r="Y527" s="53">
        <f>Q527-L527</f>
        <v>0</v>
      </c>
      <c r="Z527" s="56">
        <f>IF(Y527=0,0,Y527/L527)</f>
        <v>0</v>
      </c>
      <c r="AA527" s="53">
        <f>IF($J527="нд","нд",R527-M527)</f>
        <v>-79.976694260000002</v>
      </c>
      <c r="AB527" s="55">
        <f>IF(M527=0,0,AA527/M527)</f>
        <v>-0.74159730479455477</v>
      </c>
      <c r="AC527" s="53">
        <f>IF($J527="нд","нд",S527-N527)</f>
        <v>0</v>
      </c>
      <c r="AD527" s="70">
        <f>IF(N527=0,0,AC527/N527)</f>
        <v>0</v>
      </c>
      <c r="AE527" s="58" t="str">
        <f>'[2]10квФ'!Z527</f>
        <v>Отклонение обусловлено выплатой аванса в соответствии с договором подряда.</v>
      </c>
    </row>
    <row r="528" spans="1:31" ht="47.25" x14ac:dyDescent="0.25">
      <c r="A528" s="63" t="str">
        <f>'[2]10квФ'!A528</f>
        <v>22-1362</v>
      </c>
      <c r="B528" s="63" t="str">
        <f>'[2]10квФ'!B528</f>
        <v>есть</v>
      </c>
      <c r="C528" s="63" t="str">
        <f>'[2]10квФ'!C528</f>
        <v>план</v>
      </c>
      <c r="D528" s="64" t="str">
        <f>'[2]10квФ'!D528</f>
        <v>да</v>
      </c>
      <c r="E528" s="65" t="str">
        <f>'[2]10квФ'!E528</f>
        <v>нет</v>
      </c>
      <c r="F528" s="50"/>
      <c r="G528" s="59" t="str">
        <f>'[2]10квФ'!G528</f>
        <v>1.6</v>
      </c>
      <c r="H528" s="66" t="str">
        <f>'[2]10квФ'!H528</f>
        <v>Модернизация внутриобъектовой связи на объектах АО «Россети Янтарь» ПС 330 кВ О-1 Центральная, Северная 330, Советск 330</v>
      </c>
      <c r="I528" s="60" t="str">
        <f>'[2]10квФ'!I528</f>
        <v>N_22-1362</v>
      </c>
      <c r="J528" s="52">
        <f>IF(B528="есть",'[2]10квФ'!M528,"нд")</f>
        <v>0.14357443</v>
      </c>
      <c r="K528" s="52">
        <f>IF($B528="есть",[2]ист!K528,"нд")</f>
        <v>0</v>
      </c>
      <c r="L528" s="52">
        <f>IF($B528="есть",[2]ист!L528,"нд")</f>
        <v>0</v>
      </c>
      <c r="M528" s="52">
        <f>IF($B528="есть",[2]ист!M528,"нд")</f>
        <v>0.14357443</v>
      </c>
      <c r="N528" s="52">
        <f>IF($B528="есть",[2]ист!O528+[2]ист!P528+[2]ист!Q528,"нд")</f>
        <v>0</v>
      </c>
      <c r="O528" s="53">
        <f>ROUND('[2]10квФ'!N528,8)</f>
        <v>0</v>
      </c>
      <c r="P528" s="53">
        <f>[2]ист!W528</f>
        <v>0</v>
      </c>
      <c r="Q528" s="53">
        <f>[2]ист!X528</f>
        <v>0</v>
      </c>
      <c r="R528" s="53">
        <f>ROUND(([2]ист!Y528+[2]ист!Z528),8)</f>
        <v>0</v>
      </c>
      <c r="S528" s="53">
        <f t="shared" si="624"/>
        <v>0</v>
      </c>
      <c r="T528" s="54">
        <f t="shared" si="625"/>
        <v>0</v>
      </c>
      <c r="U528" s="53">
        <f t="shared" ref="U528" si="626">IF($J528="нд","нд",O528-J528)</f>
        <v>-0.14357443</v>
      </c>
      <c r="V528" s="55">
        <f t="shared" ref="V528" si="627">IF($J528="нд", "нд",U528/J528)</f>
        <v>-1</v>
      </c>
      <c r="W528" s="53">
        <f t="shared" ref="W528:Y528" si="628">IF($J528="нд","нд",0)</f>
        <v>0</v>
      </c>
      <c r="X528" s="56">
        <f t="shared" si="628"/>
        <v>0</v>
      </c>
      <c r="Y528" s="53">
        <f t="shared" si="628"/>
        <v>0</v>
      </c>
      <c r="Z528" s="56">
        <f t="shared" ref="Z528" si="629">IF(Y528="нд","нд",0)</f>
        <v>0</v>
      </c>
      <c r="AA528" s="53">
        <f t="shared" ref="AA528" si="630">IF($J528="нд","нд",R528-M528)</f>
        <v>-0.14357443</v>
      </c>
      <c r="AB528" s="55">
        <f t="shared" ref="AB528" si="631">IF(M528="нд","нд",AA528/M528)</f>
        <v>-1</v>
      </c>
      <c r="AC528" s="53">
        <f t="shared" ref="AC528" si="632">IF($J528="нд","нд",S528-N528)</f>
        <v>0</v>
      </c>
      <c r="AD528" s="70">
        <f>IF(N528=0,0,AC528/N528)</f>
        <v>0</v>
      </c>
      <c r="AE528" s="58" t="str">
        <f>'[2]10квФ'!Z528</f>
        <v>Отклонений нет.</v>
      </c>
    </row>
    <row r="529" spans="1:31" x14ac:dyDescent="0.25">
      <c r="A529" s="63">
        <f>'[2]10квФ'!A529</f>
        <v>0</v>
      </c>
      <c r="B529" s="63">
        <f>'[2]10квФ'!B529</f>
        <v>0</v>
      </c>
      <c r="C529" s="63">
        <f>'[2]10квФ'!C529</f>
        <v>0</v>
      </c>
      <c r="D529" s="64" t="str">
        <f>'[2]10квФ'!D529</f>
        <v>-</v>
      </c>
      <c r="E529" s="65">
        <f>'[2]10квФ'!E529</f>
        <v>0</v>
      </c>
      <c r="F529" s="50"/>
      <c r="G529" s="59" t="str">
        <f>'[2]10квФ'!G529</f>
        <v>-</v>
      </c>
      <c r="H529" s="66" t="str">
        <f>'[2]10квФ'!H529</f>
        <v>-</v>
      </c>
      <c r="I529" s="60" t="str">
        <f>'[2]10квФ'!I529</f>
        <v>-</v>
      </c>
      <c r="J529" s="52"/>
      <c r="K529" s="52"/>
      <c r="L529" s="52"/>
      <c r="M529" s="52"/>
      <c r="N529" s="52"/>
      <c r="O529" s="53"/>
      <c r="P529" s="53"/>
      <c r="Q529" s="53"/>
      <c r="R529" s="53"/>
      <c r="S529" s="53"/>
      <c r="T529" s="54"/>
      <c r="U529" s="53"/>
      <c r="V529" s="69"/>
      <c r="W529" s="53"/>
      <c r="X529" s="56"/>
      <c r="Y529" s="53"/>
      <c r="Z529" s="56"/>
      <c r="AA529" s="53"/>
      <c r="AB529" s="57"/>
      <c r="AC529" s="53"/>
      <c r="AD529" s="55"/>
      <c r="AE529" s="58"/>
    </row>
    <row r="530" spans="1:31" x14ac:dyDescent="0.25">
      <c r="A530" s="63" t="str">
        <f>'[2]10квФ'!A530</f>
        <v>23-1456</v>
      </c>
      <c r="B530" s="63">
        <f>'[2]10квФ'!B530</f>
        <v>0</v>
      </c>
      <c r="C530" s="63" t="str">
        <f>'[2]10квФ'!C530</f>
        <v>внеплан</v>
      </c>
      <c r="D530" s="64" t="str">
        <f>'[2]10квФ'!D530</f>
        <v>-</v>
      </c>
      <c r="E530" s="65" t="str">
        <f>'[2]10квФ'!E530</f>
        <v>нет</v>
      </c>
      <c r="F530" s="50"/>
      <c r="G530" s="59" t="str">
        <f>'[2]10квФ'!G530</f>
        <v>-</v>
      </c>
      <c r="H530" s="66" t="str">
        <f>'[2]10квФ'!H530</f>
        <v>-</v>
      </c>
      <c r="I530" s="60" t="str">
        <f>'[2]10квФ'!I530</f>
        <v>-</v>
      </c>
      <c r="J530" s="52"/>
      <c r="K530" s="52"/>
      <c r="L530" s="52"/>
      <c r="M530" s="52"/>
      <c r="N530" s="52"/>
      <c r="O530" s="53"/>
      <c r="P530" s="53"/>
      <c r="Q530" s="53"/>
      <c r="R530" s="53"/>
      <c r="S530" s="53"/>
      <c r="T530" s="54"/>
      <c r="U530" s="53"/>
      <c r="V530" s="55"/>
      <c r="W530" s="53"/>
      <c r="X530" s="56"/>
      <c r="Y530" s="53"/>
      <c r="Z530" s="56"/>
      <c r="AA530" s="53"/>
      <c r="AB530" s="55"/>
      <c r="AC530" s="53"/>
      <c r="AD530" s="55"/>
      <c r="AE530" s="58"/>
    </row>
    <row r="531" spans="1:31" ht="94.5" x14ac:dyDescent="0.25">
      <c r="A531" s="63" t="str">
        <f>'[2]10квФ'!A531</f>
        <v>19-1196-1</v>
      </c>
      <c r="B531" s="63" t="str">
        <f>'[2]10квФ'!B531</f>
        <v>есть</v>
      </c>
      <c r="C531" s="63" t="str">
        <f>'[2]10квФ'!C531</f>
        <v>план</v>
      </c>
      <c r="D531" s="64" t="str">
        <f>'[2]10квФ'!D531</f>
        <v>да</v>
      </c>
      <c r="E531" s="65" t="str">
        <f>'[2]10квФ'!E531</f>
        <v>нет</v>
      </c>
      <c r="F531" s="50"/>
      <c r="G531" s="59" t="str">
        <f>'[2]10квФ'!G531</f>
        <v>1.6</v>
      </c>
      <c r="H531" s="66" t="str">
        <f>'[2]10квФ'!H531</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I531" s="60" t="str">
        <f>'[2]10квФ'!I531</f>
        <v>N_19-1196-1</v>
      </c>
      <c r="J531" s="52">
        <f>IF(B531="есть",'[2]10квФ'!M531,"нд")</f>
        <v>56.701685660000003</v>
      </c>
      <c r="K531" s="52">
        <f>IF($B531="есть",[2]ист!K531,"нд")</f>
        <v>0</v>
      </c>
      <c r="L531" s="52">
        <f>IF($B531="есть",[2]ист!L531,"нд")</f>
        <v>0</v>
      </c>
      <c r="M531" s="52">
        <f>IF($B531="есть",[2]ист!M531,"нд")</f>
        <v>56.701685660000003</v>
      </c>
      <c r="N531" s="52">
        <f>IF($B531="есть",[2]ист!O531+[2]ист!P531+[2]ист!Q531,"нд")</f>
        <v>0</v>
      </c>
      <c r="O531" s="53">
        <f>ROUND('[2]10квФ'!N531,8)</f>
        <v>31.238246</v>
      </c>
      <c r="P531" s="53">
        <f>[2]ист!W531</f>
        <v>0</v>
      </c>
      <c r="Q531" s="53">
        <f>[2]ист!X531</f>
        <v>0</v>
      </c>
      <c r="R531" s="53">
        <f>ROUND(([2]ист!Y531+[2]ист!Z531),8)</f>
        <v>31.238246</v>
      </c>
      <c r="S531" s="53">
        <f>O531-R531</f>
        <v>0</v>
      </c>
      <c r="T531" s="54">
        <f t="shared" si="625"/>
        <v>0</v>
      </c>
      <c r="U531" s="53">
        <f t="shared" ref="U531:U533" si="633">IF($J531="нд","нд",O531-J531)</f>
        <v>-25.463439660000002</v>
      </c>
      <c r="V531" s="55">
        <f t="shared" ref="V531:V533" si="634">IF($J531=0,0,U531/J531)</f>
        <v>-0.44907729573837157</v>
      </c>
      <c r="W531" s="53">
        <f t="shared" ref="W531:X533" si="635">IF($J531="нд","нд",0)</f>
        <v>0</v>
      </c>
      <c r="X531" s="56">
        <f t="shared" si="635"/>
        <v>0</v>
      </c>
      <c r="Y531" s="53">
        <f t="shared" ref="Y531:Y533" si="636">Q531-L531</f>
        <v>0</v>
      </c>
      <c r="Z531" s="56">
        <f t="shared" ref="Z531:Z533" si="637">IF(Y531=0,0,Y531/L531)</f>
        <v>0</v>
      </c>
      <c r="AA531" s="53">
        <f t="shared" ref="AA531:AA533" si="638">IF($J531="нд","нд",R531-M531)</f>
        <v>-25.463439660000002</v>
      </c>
      <c r="AB531" s="55">
        <f t="shared" ref="AB531:AB533" si="639">IF(M531=0,0,AA531/M531)</f>
        <v>-0.44907729573837157</v>
      </c>
      <c r="AC531" s="53">
        <f t="shared" ref="AC531:AC533" si="640">IF($J531="нд","нд",S531-N531)</f>
        <v>0</v>
      </c>
      <c r="AD531" s="70">
        <f t="shared" ref="AD531:AD533" si="641">IF(N531=0,0,AC531/N531)</f>
        <v>0</v>
      </c>
      <c r="AE531" s="58" t="str">
        <f>'[2]10квФ'!Z531</f>
        <v>Отклонений нет.</v>
      </c>
    </row>
    <row r="532" spans="1:31" x14ac:dyDescent="0.25">
      <c r="A532" s="63">
        <f>'[2]10квФ'!A532</f>
        <v>0</v>
      </c>
      <c r="B532" s="63">
        <f>'[2]10квФ'!B532</f>
        <v>0</v>
      </c>
      <c r="C532" s="63">
        <f>'[2]10квФ'!C532</f>
        <v>0</v>
      </c>
      <c r="D532" s="64" t="str">
        <f>'[2]10квФ'!D532</f>
        <v>-</v>
      </c>
      <c r="E532" s="65">
        <f>'[2]10квФ'!E532</f>
        <v>0</v>
      </c>
      <c r="F532" s="50"/>
      <c r="G532" s="59" t="str">
        <f>'[2]10квФ'!G532</f>
        <v>-</v>
      </c>
      <c r="H532" s="66" t="str">
        <f>'[2]10квФ'!H532</f>
        <v>-</v>
      </c>
      <c r="I532" s="60" t="str">
        <f>'[2]10квФ'!I532</f>
        <v>-</v>
      </c>
      <c r="J532" s="52"/>
      <c r="K532" s="52"/>
      <c r="L532" s="52"/>
      <c r="M532" s="52"/>
      <c r="N532" s="52"/>
      <c r="O532" s="53"/>
      <c r="P532" s="53"/>
      <c r="Q532" s="53"/>
      <c r="R532" s="53"/>
      <c r="S532" s="53"/>
      <c r="T532" s="54"/>
      <c r="U532" s="53"/>
      <c r="V532" s="55"/>
      <c r="W532" s="53"/>
      <c r="X532" s="56"/>
      <c r="Y532" s="53"/>
      <c r="Z532" s="56"/>
      <c r="AA532" s="53"/>
      <c r="AB532" s="55"/>
      <c r="AC532" s="53"/>
      <c r="AD532" s="55"/>
      <c r="AE532" s="58"/>
    </row>
    <row r="533" spans="1:31" ht="157.5" x14ac:dyDescent="0.25">
      <c r="A533" s="63" t="str">
        <f>'[2]10квФ'!A533</f>
        <v>19-1197</v>
      </c>
      <c r="B533" s="63" t="str">
        <f>'[2]10квФ'!B533</f>
        <v>есть</v>
      </c>
      <c r="C533" s="63" t="str">
        <f>'[2]10квФ'!C533</f>
        <v>план</v>
      </c>
      <c r="D533" s="64" t="str">
        <f>'[2]10квФ'!D533</f>
        <v>да</v>
      </c>
      <c r="E533" s="65" t="str">
        <f>'[2]10квФ'!E533</f>
        <v>нет</v>
      </c>
      <c r="F533" s="50"/>
      <c r="G533" s="59" t="str">
        <f>'[2]10квФ'!G533</f>
        <v>1.6</v>
      </c>
      <c r="H533" s="66" t="str">
        <f>'[2]10квФ'!H533</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I533" s="60" t="str">
        <f>'[2]10квФ'!I533</f>
        <v>L_19-1197</v>
      </c>
      <c r="J533" s="52">
        <f>IF(B533="есть",'[2]10квФ'!M533,"нд")</f>
        <v>179.66587949999999</v>
      </c>
      <c r="K533" s="52">
        <f>IF($B533="есть",[2]ист!K533,"нд")</f>
        <v>0</v>
      </c>
      <c r="L533" s="52">
        <f>IF($B533="есть",[2]ист!L533,"нд")</f>
        <v>0</v>
      </c>
      <c r="M533" s="52">
        <f>IF($B533="есть",[2]ист!M533,"нд")</f>
        <v>179.66587949999999</v>
      </c>
      <c r="N533" s="52">
        <f>IF($B533="есть",[2]ист!O533+[2]ист!P533+[2]ист!Q533,"нд")</f>
        <v>0</v>
      </c>
      <c r="O533" s="53">
        <f>ROUND('[2]10квФ'!N533,8)</f>
        <v>7</v>
      </c>
      <c r="P533" s="53">
        <f>[2]ист!W533</f>
        <v>0</v>
      </c>
      <c r="Q533" s="53">
        <f>[2]ист!X533</f>
        <v>0</v>
      </c>
      <c r="R533" s="53">
        <f>ROUND(([2]ист!Y533+[2]ист!Z533),8)</f>
        <v>7</v>
      </c>
      <c r="S533" s="53">
        <f>O533-R533</f>
        <v>0</v>
      </c>
      <c r="T533" s="54">
        <f t="shared" si="625"/>
        <v>0</v>
      </c>
      <c r="U533" s="53">
        <f t="shared" si="633"/>
        <v>-172.66587949999999</v>
      </c>
      <c r="V533" s="55">
        <f t="shared" si="634"/>
        <v>-0.9610387903397094</v>
      </c>
      <c r="W533" s="53">
        <f t="shared" si="635"/>
        <v>0</v>
      </c>
      <c r="X533" s="56">
        <f t="shared" si="635"/>
        <v>0</v>
      </c>
      <c r="Y533" s="53">
        <f t="shared" si="636"/>
        <v>0</v>
      </c>
      <c r="Z533" s="56">
        <f t="shared" si="637"/>
        <v>0</v>
      </c>
      <c r="AA533" s="53">
        <f t="shared" si="638"/>
        <v>-172.66587949999999</v>
      </c>
      <c r="AB533" s="55">
        <f t="shared" si="639"/>
        <v>-0.9610387903397094</v>
      </c>
      <c r="AC533" s="53">
        <f t="shared" si="640"/>
        <v>0</v>
      </c>
      <c r="AD533" s="70">
        <f t="shared" si="641"/>
        <v>0</v>
      </c>
      <c r="AE533" s="58" t="str">
        <f>'[2]10квФ'!Z533</f>
        <v>Изменение графика финансирования по факту выполненных работ в 2024 году.</v>
      </c>
    </row>
    <row r="534" spans="1:31" x14ac:dyDescent="0.25">
      <c r="A534" s="63">
        <f>'[2]10квФ'!A534</f>
        <v>0</v>
      </c>
      <c r="B534" s="63">
        <f>'[2]10квФ'!B534</f>
        <v>0</v>
      </c>
      <c r="C534" s="63">
        <f>'[2]10квФ'!C534</f>
        <v>0</v>
      </c>
      <c r="D534" s="64" t="str">
        <f>'[2]10квФ'!D534</f>
        <v>-</v>
      </c>
      <c r="E534" s="65">
        <f>'[2]10квФ'!E534</f>
        <v>0</v>
      </c>
      <c r="F534" s="50"/>
      <c r="G534" s="59" t="str">
        <f>'[2]10квФ'!G534</f>
        <v>-</v>
      </c>
      <c r="H534" s="66" t="str">
        <f>'[2]10квФ'!H534</f>
        <v>-</v>
      </c>
      <c r="I534" s="60" t="str">
        <f>'[2]10квФ'!I534</f>
        <v>-</v>
      </c>
      <c r="J534" s="52"/>
      <c r="K534" s="52"/>
      <c r="L534" s="52"/>
      <c r="M534" s="52"/>
      <c r="N534" s="52"/>
      <c r="O534" s="53"/>
      <c r="P534" s="53"/>
      <c r="Q534" s="53"/>
      <c r="R534" s="53"/>
      <c r="S534" s="53"/>
      <c r="T534" s="53"/>
      <c r="U534" s="53"/>
      <c r="V534" s="76"/>
      <c r="W534" s="53"/>
      <c r="X534" s="56"/>
      <c r="Y534" s="53"/>
      <c r="Z534" s="56"/>
      <c r="AA534" s="53"/>
      <c r="AB534" s="55"/>
      <c r="AC534" s="53"/>
      <c r="AD534" s="55"/>
      <c r="AE534" s="58"/>
    </row>
    <row r="535" spans="1:31" ht="94.5" x14ac:dyDescent="0.25">
      <c r="A535" s="63" t="str">
        <f>'[2]10квФ'!A535</f>
        <v>22-0534</v>
      </c>
      <c r="B535" s="63" t="str">
        <f>'[2]10квФ'!B535</f>
        <v>есть</v>
      </c>
      <c r="C535" s="63" t="str">
        <f>'[2]10квФ'!C535</f>
        <v>план</v>
      </c>
      <c r="D535" s="64" t="str">
        <f>'[2]10квФ'!D535</f>
        <v>да</v>
      </c>
      <c r="E535" s="65" t="str">
        <f>'[2]10квФ'!E535</f>
        <v>нет</v>
      </c>
      <c r="F535" s="50"/>
      <c r="G535" s="59" t="str">
        <f>'[2]10квФ'!G535</f>
        <v>1.6</v>
      </c>
      <c r="H535" s="66" t="str">
        <f>'[2]10квФ'!H535</f>
        <v>Разработка проектно-сметной документации по титулу "Перевод двухцепной ВЛ 60 кВ Морская – О-36 Балтийск I цепь и ВЛ 60 кВ Морская – О-36 Балтийск II цепь на напряжение 110 кВ (инв. № 511676801 ВЛ 60 кВ 060-17/ инв. № 511676802 ВЛ 060-19)"</v>
      </c>
      <c r="I535" s="60" t="str">
        <f>'[2]10квФ'!I535</f>
        <v>N_22-0534</v>
      </c>
      <c r="J535" s="52">
        <f>IF(B535="есть",'[2]10квФ'!M535,"нд")</f>
        <v>12.41207109</v>
      </c>
      <c r="K535" s="52">
        <f>IF($B535="есть",[2]ист!K535,"нд")</f>
        <v>0</v>
      </c>
      <c r="L535" s="52">
        <f>IF($B535="есть",[2]ист!L535,"нд")</f>
        <v>0</v>
      </c>
      <c r="M535" s="52">
        <f>IF($B535="есть",[2]ист!M535,"нд")</f>
        <v>12.41207109</v>
      </c>
      <c r="N535" s="52">
        <f>IF($B535="есть",[2]ист!O535+[2]ист!P535+[2]ист!Q535,"нд")</f>
        <v>0</v>
      </c>
      <c r="O535" s="53">
        <f>ROUND('[2]10квФ'!N535,8)</f>
        <v>0</v>
      </c>
      <c r="P535" s="53">
        <f>[2]ист!W535</f>
        <v>0</v>
      </c>
      <c r="Q535" s="53">
        <f>[2]ист!X535</f>
        <v>0</v>
      </c>
      <c r="R535" s="53">
        <f>ROUND(([2]ист!Y535+[2]ист!Z535),8)</f>
        <v>0</v>
      </c>
      <c r="S535" s="53">
        <f>O535-R535</f>
        <v>0</v>
      </c>
      <c r="T535" s="54">
        <f>(O535-SUM(Q535:S535))*1000000</f>
        <v>0</v>
      </c>
      <c r="U535" s="53">
        <f>IF($J535="нд","нд",O535-J535)</f>
        <v>-12.41207109</v>
      </c>
      <c r="V535" s="55">
        <f>IF($J535=0,0,U535/J535)</f>
        <v>-1</v>
      </c>
      <c r="W535" s="53">
        <f>IF($J535="нд","нд",0)</f>
        <v>0</v>
      </c>
      <c r="X535" s="56">
        <f>IF($J535="нд","нд",0)</f>
        <v>0</v>
      </c>
      <c r="Y535" s="53">
        <f>Q535-L535</f>
        <v>0</v>
      </c>
      <c r="Z535" s="56">
        <f>IF(Y535=0,0,Y535/L535)</f>
        <v>0</v>
      </c>
      <c r="AA535" s="53">
        <f>IF($J535="нд","нд",R535-M535)</f>
        <v>-12.41207109</v>
      </c>
      <c r="AB535" s="55">
        <f>IF(M535=0,0,AA535/M535)</f>
        <v>-1</v>
      </c>
      <c r="AC535" s="53">
        <f>IF($J535="нд","нд",S535-N535)</f>
        <v>0</v>
      </c>
      <c r="AD535" s="70">
        <f>IF(N535=0,0,AC535/N535)</f>
        <v>0</v>
      </c>
      <c r="AE535" s="58" t="str">
        <f>'[2]10квФ'!Z535</f>
        <v xml:space="preserve"> Перенос сроков реализации мероприятий по инвестиционному проекту обусловлен необходимостью перераспределения тарифного источника на льготное ТП до 150 кВт и включения новых инвестиционных проектов для обеспечения надежности электросетевого комплекса при работе энергосистемы Калининградской области в изолированном режиме, мероприятий по строительству защитных сооружений силового оборудования ПС 330 кВ от БПЛА. </v>
      </c>
    </row>
    <row r="536" spans="1:31" x14ac:dyDescent="0.25">
      <c r="A536" s="63">
        <f>'[2]10квФ'!A536</f>
        <v>0</v>
      </c>
      <c r="B536" s="63">
        <f>'[2]10квФ'!B536</f>
        <v>0</v>
      </c>
      <c r="C536" s="63">
        <f>'[2]10квФ'!C536</f>
        <v>0</v>
      </c>
      <c r="D536" s="64" t="str">
        <f>'[2]10квФ'!D536</f>
        <v>-</v>
      </c>
      <c r="E536" s="65">
        <f>'[2]10квФ'!E536</f>
        <v>0</v>
      </c>
      <c r="F536" s="50"/>
      <c r="G536" s="59" t="str">
        <f>'[2]10квФ'!G536</f>
        <v>-</v>
      </c>
      <c r="H536" s="66" t="str">
        <f>'[2]10квФ'!H536</f>
        <v>-</v>
      </c>
      <c r="I536" s="60" t="str">
        <f>'[2]10квФ'!I536</f>
        <v>-</v>
      </c>
      <c r="J536" s="52"/>
      <c r="K536" s="52"/>
      <c r="L536" s="52"/>
      <c r="M536" s="52"/>
      <c r="N536" s="52"/>
      <c r="O536" s="53"/>
      <c r="P536" s="53"/>
      <c r="Q536" s="53"/>
      <c r="R536" s="53"/>
      <c r="S536" s="53"/>
      <c r="T536" s="53"/>
      <c r="U536" s="53"/>
      <c r="V536" s="55"/>
      <c r="W536" s="53"/>
      <c r="X536" s="56"/>
      <c r="Y536" s="53"/>
      <c r="Z536" s="56"/>
      <c r="AA536" s="53"/>
      <c r="AB536" s="55"/>
      <c r="AC536" s="53"/>
      <c r="AD536" s="55"/>
      <c r="AE536" s="58"/>
    </row>
    <row r="537" spans="1:31" ht="283.5" x14ac:dyDescent="0.25">
      <c r="A537" s="63" t="str">
        <f>'[2]10квФ'!A537</f>
        <v>19-1035</v>
      </c>
      <c r="B537" s="63" t="str">
        <f>'[2]10квФ'!B537</f>
        <v>есть</v>
      </c>
      <c r="C537" s="63" t="str">
        <f>'[2]10квФ'!C537</f>
        <v>план</v>
      </c>
      <c r="D537" s="64" t="str">
        <f>'[2]10квФ'!D537</f>
        <v>да</v>
      </c>
      <c r="E537" s="65" t="str">
        <f>'[2]10квФ'!E537</f>
        <v>нет</v>
      </c>
      <c r="F537" s="50"/>
      <c r="G537" s="59" t="str">
        <f>'[2]10квФ'!G537</f>
        <v>1.6</v>
      </c>
      <c r="H537" s="66" t="str">
        <f>'[2]10квФ'!H537</f>
        <v>Разработка проектно-сметной документации по титулу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I537" s="60" t="str">
        <f>'[2]10квФ'!I537</f>
        <v>L_19-1035</v>
      </c>
      <c r="J537" s="52">
        <f>IF(B537="есть",'[2]10квФ'!M537,"нд")</f>
        <v>1.2945827299999999</v>
      </c>
      <c r="K537" s="52">
        <v>0</v>
      </c>
      <c r="L537" s="52">
        <f>IF($B537="есть",[2]ист!L537,"нд")</f>
        <v>0</v>
      </c>
      <c r="M537" s="52">
        <f>IF($B537="есть",[2]ист!M537,"нд")</f>
        <v>1.2945827299999999</v>
      </c>
      <c r="N537" s="52">
        <f>IF($B537="есть",[2]ист!O537+[2]ист!P537+[2]ист!Q537,"нд")</f>
        <v>0</v>
      </c>
      <c r="O537" s="53">
        <f>ROUND('[2]10квФ'!N537,8)</f>
        <v>0</v>
      </c>
      <c r="P537" s="53">
        <f>[2]ист!W537</f>
        <v>0</v>
      </c>
      <c r="Q537" s="53">
        <f>[2]ист!X537</f>
        <v>0</v>
      </c>
      <c r="R537" s="53">
        <f>ROUND(([2]ист!Y537+[2]ист!Z537),8)</f>
        <v>0</v>
      </c>
      <c r="S537" s="53">
        <f>O537-R537</f>
        <v>0</v>
      </c>
      <c r="T537" s="54">
        <f t="shared" ref="T537" si="642">(O537-SUM(Q537:S537))*1000000</f>
        <v>0</v>
      </c>
      <c r="U537" s="53">
        <f t="shared" ref="U537" si="643">IF($J537="нд","нд",O537-J537)</f>
        <v>-1.2945827299999999</v>
      </c>
      <c r="V537" s="55">
        <f t="shared" ref="V537" si="644">IF($J537=0,0,U537/J537)</f>
        <v>-1</v>
      </c>
      <c r="W537" s="53">
        <f t="shared" ref="W537:X537" si="645">IF($J537="нд","нд",0)</f>
        <v>0</v>
      </c>
      <c r="X537" s="56">
        <f t="shared" si="645"/>
        <v>0</v>
      </c>
      <c r="Y537" s="53">
        <f t="shared" ref="Y537" si="646">Q537-L537</f>
        <v>0</v>
      </c>
      <c r="Z537" s="56">
        <f t="shared" ref="Z537" si="647">IF(Y537=0,0,Y537/L537)</f>
        <v>0</v>
      </c>
      <c r="AA537" s="53">
        <f t="shared" ref="AA537" si="648">IF($J537="нд","нд",R537-M537)</f>
        <v>-1.2945827299999999</v>
      </c>
      <c r="AB537" s="55">
        <f t="shared" ref="AB537" si="649">IF(M537=0,0,AA537/M537)</f>
        <v>-1</v>
      </c>
      <c r="AC537" s="53">
        <f t="shared" ref="AC537" si="650">IF($J537="нд","нд",S537-N537)</f>
        <v>0</v>
      </c>
      <c r="AD537" s="70">
        <f t="shared" ref="AD537" si="651">IF(N537=0,0,AC537/N537)</f>
        <v>0</v>
      </c>
      <c r="AE537" s="58" t="str">
        <f>'[2]10квФ'!Z537</f>
        <v>Отклонений нет.</v>
      </c>
    </row>
    <row r="538" spans="1:31" x14ac:dyDescent="0.25">
      <c r="A538" s="63" t="str">
        <f>'[2]10квФ'!A538</f>
        <v>22-0650</v>
      </c>
      <c r="B538" s="63" t="str">
        <f>'[2]10квФ'!B538</f>
        <v>есть</v>
      </c>
      <c r="C538" s="63" t="str">
        <f>'[2]10квФ'!C538</f>
        <v>план 2024</v>
      </c>
      <c r="D538" s="64" t="str">
        <f>'[2]10квФ'!D538</f>
        <v>-</v>
      </c>
      <c r="E538" s="65" t="str">
        <f>'[2]10квФ'!E538</f>
        <v>вынос</v>
      </c>
      <c r="F538" s="50"/>
      <c r="G538" s="59" t="str">
        <f>'[2]10квФ'!G538</f>
        <v>-</v>
      </c>
      <c r="H538" s="66" t="str">
        <f>'[2]10квФ'!H538</f>
        <v>-</v>
      </c>
      <c r="I538" s="60" t="str">
        <f>'[2]10квФ'!I538</f>
        <v>-</v>
      </c>
      <c r="J538" s="52"/>
      <c r="K538" s="52"/>
      <c r="L538" s="52"/>
      <c r="M538" s="52"/>
      <c r="N538" s="52"/>
      <c r="O538" s="53"/>
      <c r="P538" s="53"/>
      <c r="Q538" s="53"/>
      <c r="R538" s="53"/>
      <c r="S538" s="53"/>
      <c r="T538" s="54"/>
      <c r="U538" s="53"/>
      <c r="V538" s="55"/>
      <c r="W538" s="53"/>
      <c r="X538" s="56"/>
      <c r="Y538" s="53"/>
      <c r="Z538" s="56"/>
      <c r="AA538" s="53"/>
      <c r="AB538" s="55"/>
      <c r="AC538" s="53"/>
      <c r="AD538" s="55"/>
      <c r="AE538" s="58"/>
    </row>
    <row r="539" spans="1:31" x14ac:dyDescent="0.25">
      <c r="A539" s="63">
        <f>'[2]10квФ'!A539</f>
        <v>0</v>
      </c>
      <c r="B539" s="63">
        <f>'[2]10квФ'!B539</f>
        <v>0</v>
      </c>
      <c r="C539" s="63">
        <f>'[2]10квФ'!C539</f>
        <v>0</v>
      </c>
      <c r="D539" s="64" t="str">
        <f>'[2]10квФ'!D539</f>
        <v>-</v>
      </c>
      <c r="E539" s="65">
        <f>'[2]10квФ'!E539</f>
        <v>0</v>
      </c>
      <c r="F539" s="50"/>
      <c r="G539" s="59" t="str">
        <f>'[2]10квФ'!G539</f>
        <v>-</v>
      </c>
      <c r="H539" s="66" t="str">
        <f>'[2]10квФ'!H539</f>
        <v>-</v>
      </c>
      <c r="I539" s="60" t="str">
        <f>'[2]10квФ'!I539</f>
        <v>-</v>
      </c>
      <c r="J539" s="52"/>
      <c r="K539" s="52"/>
      <c r="L539" s="52"/>
      <c r="M539" s="52"/>
      <c r="N539" s="52"/>
      <c r="O539" s="53"/>
      <c r="P539" s="53"/>
      <c r="Q539" s="53"/>
      <c r="R539" s="53"/>
      <c r="S539" s="53"/>
      <c r="T539" s="53"/>
      <c r="U539" s="53"/>
      <c r="V539" s="76"/>
      <c r="W539" s="53"/>
      <c r="X539" s="56"/>
      <c r="Y539" s="53"/>
      <c r="Z539" s="56"/>
      <c r="AA539" s="53"/>
      <c r="AB539" s="55"/>
      <c r="AC539" s="53"/>
      <c r="AD539" s="55"/>
      <c r="AE539" s="58"/>
    </row>
    <row r="540" spans="1:31" x14ac:dyDescent="0.25">
      <c r="A540" s="63">
        <f>'[2]10квФ'!A540</f>
        <v>0</v>
      </c>
      <c r="B540" s="63">
        <f>'[2]10квФ'!B540</f>
        <v>0</v>
      </c>
      <c r="C540" s="63">
        <f>'[2]10квФ'!C540</f>
        <v>0</v>
      </c>
      <c r="D540" s="64" t="str">
        <f>'[2]10квФ'!D540</f>
        <v>-</v>
      </c>
      <c r="E540" s="65">
        <f>'[2]10квФ'!E540</f>
        <v>0</v>
      </c>
      <c r="F540" s="50"/>
      <c r="G540" s="59" t="str">
        <f>'[2]10квФ'!G540</f>
        <v>-</v>
      </c>
      <c r="H540" s="66" t="str">
        <f>'[2]10квФ'!H540</f>
        <v>-</v>
      </c>
      <c r="I540" s="60" t="str">
        <f>'[2]10квФ'!I540</f>
        <v>-</v>
      </c>
      <c r="J540" s="52"/>
      <c r="K540" s="52"/>
      <c r="L540" s="52"/>
      <c r="M540" s="52"/>
      <c r="N540" s="52"/>
      <c r="O540" s="53"/>
      <c r="P540" s="53"/>
      <c r="Q540" s="53"/>
      <c r="R540" s="53"/>
      <c r="S540" s="53"/>
      <c r="T540" s="54"/>
      <c r="U540" s="53"/>
      <c r="V540" s="55"/>
      <c r="W540" s="53"/>
      <c r="X540" s="56"/>
      <c r="Y540" s="53"/>
      <c r="Z540" s="56"/>
      <c r="AA540" s="53"/>
      <c r="AB540" s="55"/>
      <c r="AC540" s="53"/>
      <c r="AD540" s="55"/>
      <c r="AE540" s="58"/>
    </row>
    <row r="541" spans="1:31" ht="78.75" x14ac:dyDescent="0.25">
      <c r="A541" s="63" t="str">
        <f>'[2]10квФ'!A541</f>
        <v>22-1238</v>
      </c>
      <c r="B541" s="63" t="str">
        <f>'[2]10квФ'!B541</f>
        <v>есть</v>
      </c>
      <c r="C541" s="63" t="str">
        <f>'[2]10квФ'!C541</f>
        <v>план</v>
      </c>
      <c r="D541" s="64" t="str">
        <f>'[2]10квФ'!D541</f>
        <v>да</v>
      </c>
      <c r="E541" s="65" t="str">
        <f>'[2]10квФ'!E541</f>
        <v>нет</v>
      </c>
      <c r="F541" s="50"/>
      <c r="G541" s="59" t="str">
        <f>'[2]10квФ'!G541</f>
        <v>1.6</v>
      </c>
      <c r="H541" s="66" t="str">
        <f>'[2]10квФ'!H541</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c r="I541" s="60" t="str">
        <f>'[2]10квФ'!I541</f>
        <v>N_22-1238</v>
      </c>
      <c r="J541" s="52">
        <f>IF(B541="есть",'[2]10квФ'!M541,"нд")</f>
        <v>0.73988206000000001</v>
      </c>
      <c r="K541" s="52">
        <f>IF($B541="есть",[2]ист!K541,"нд")</f>
        <v>0</v>
      </c>
      <c r="L541" s="52">
        <f>IF($B541="есть",[2]ист!L541,"нд")</f>
        <v>0</v>
      </c>
      <c r="M541" s="52">
        <f>IF($B541="есть",[2]ист!M541,"нд")</f>
        <v>0.73988206000000001</v>
      </c>
      <c r="N541" s="52">
        <f>IF($B541="есть",[2]ист!O541+[2]ист!P541+[2]ист!Q541,"нд")</f>
        <v>0</v>
      </c>
      <c r="O541" s="53">
        <f>ROUND('[2]10квФ'!N541,8)</f>
        <v>0</v>
      </c>
      <c r="P541" s="53">
        <f>[2]ист!W541</f>
        <v>0</v>
      </c>
      <c r="Q541" s="53">
        <f>[2]ист!X541</f>
        <v>0</v>
      </c>
      <c r="R541" s="53">
        <f>ROUND(([2]ист!Y541+[2]ист!Z541),8)</f>
        <v>0</v>
      </c>
      <c r="S541" s="53">
        <f t="shared" ref="S541:S545" si="652">O541-R541</f>
        <v>0</v>
      </c>
      <c r="T541" s="54">
        <f t="shared" ref="T541:T543" si="653">(O541-SUM(Q541:S541))*1000000</f>
        <v>0</v>
      </c>
      <c r="U541" s="53">
        <f t="shared" ref="U541:U543" si="654">IF($J541="нд","нд",O541-J541)</f>
        <v>-0.73988206000000001</v>
      </c>
      <c r="V541" s="55">
        <f t="shared" ref="V541:V543" si="655">IF($J541=0,0,U541/J541)</f>
        <v>-1</v>
      </c>
      <c r="W541" s="53">
        <f t="shared" ref="W541:X544" si="656">IF($J541="нд","нд",0)</f>
        <v>0</v>
      </c>
      <c r="X541" s="56">
        <f t="shared" si="656"/>
        <v>0</v>
      </c>
      <c r="Y541" s="53">
        <f t="shared" ref="Y541:Y543" si="657">Q541-L541</f>
        <v>0</v>
      </c>
      <c r="Z541" s="56">
        <f t="shared" ref="Z541:Z543" si="658">IF(Y541=0,0,Y541/L541)</f>
        <v>0</v>
      </c>
      <c r="AA541" s="53">
        <f t="shared" ref="AA541:AA543" si="659">IF($J541="нд","нд",R541-M541)</f>
        <v>-0.73988206000000001</v>
      </c>
      <c r="AB541" s="55">
        <f t="shared" ref="AB541:AB543" si="660">IF(M541=0,0,AA541/M541)</f>
        <v>-1</v>
      </c>
      <c r="AC541" s="53">
        <f t="shared" ref="AC541:AC543" si="661">IF($J541="нд","нд",S541-N541)</f>
        <v>0</v>
      </c>
      <c r="AD541" s="70">
        <f t="shared" ref="AD541:AD543" si="662">IF(N541=0,0,AC541/N541)</f>
        <v>0</v>
      </c>
      <c r="AE541" s="58" t="str">
        <f>'[2]10квФ'!Z541</f>
        <v>Отклонений нет.</v>
      </c>
    </row>
    <row r="542" spans="1:31" ht="78.75" x14ac:dyDescent="0.25">
      <c r="A542" s="63" t="str">
        <f>'[2]10квФ'!A542</f>
        <v>22-1239</v>
      </c>
      <c r="B542" s="63" t="str">
        <f>'[2]10квФ'!B542</f>
        <v>есть</v>
      </c>
      <c r="C542" s="63" t="str">
        <f>'[2]10квФ'!C542</f>
        <v>план</v>
      </c>
      <c r="D542" s="64" t="str">
        <f>'[2]10квФ'!D542</f>
        <v>да</v>
      </c>
      <c r="E542" s="65" t="str">
        <f>'[2]10квФ'!E542</f>
        <v>нет</v>
      </c>
      <c r="F542" s="50"/>
      <c r="G542" s="59" t="str">
        <f>'[2]10квФ'!G542</f>
        <v>1.6</v>
      </c>
      <c r="H542" s="66" t="str">
        <f>'[2]10квФ'!H542</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c r="I542" s="60" t="str">
        <f>'[2]10квФ'!I542</f>
        <v>N_22-1239</v>
      </c>
      <c r="J542" s="52">
        <f>IF(B542="есть",'[2]10квФ'!M542,"нд")</f>
        <v>0.61930867000000001</v>
      </c>
      <c r="K542" s="52">
        <f>IF($B542="есть",[2]ист!K542,"нд")</f>
        <v>0</v>
      </c>
      <c r="L542" s="52">
        <f>IF($B542="есть",[2]ист!L542,"нд")</f>
        <v>0</v>
      </c>
      <c r="M542" s="52">
        <f>IF($B542="есть",[2]ист!M542,"нд")</f>
        <v>0.61930867000000001</v>
      </c>
      <c r="N542" s="52">
        <f>IF($B542="есть",[2]ист!O542+[2]ист!P542+[2]ист!Q542,"нд")</f>
        <v>0</v>
      </c>
      <c r="O542" s="53">
        <f>ROUND('[2]10квФ'!N542,8)</f>
        <v>0</v>
      </c>
      <c r="P542" s="53">
        <f>[2]ист!W542</f>
        <v>0</v>
      </c>
      <c r="Q542" s="53">
        <f>[2]ист!X542</f>
        <v>0</v>
      </c>
      <c r="R542" s="53">
        <f>ROUND(([2]ист!Y542+[2]ист!Z542),8)</f>
        <v>0</v>
      </c>
      <c r="S542" s="53">
        <f t="shared" si="652"/>
        <v>0</v>
      </c>
      <c r="T542" s="54">
        <f t="shared" si="653"/>
        <v>0</v>
      </c>
      <c r="U542" s="53">
        <f t="shared" si="654"/>
        <v>-0.61930867000000001</v>
      </c>
      <c r="V542" s="55">
        <f t="shared" si="655"/>
        <v>-1</v>
      </c>
      <c r="W542" s="53">
        <f t="shared" si="656"/>
        <v>0</v>
      </c>
      <c r="X542" s="56">
        <f t="shared" si="656"/>
        <v>0</v>
      </c>
      <c r="Y542" s="53">
        <f t="shared" si="657"/>
        <v>0</v>
      </c>
      <c r="Z542" s="56">
        <f t="shared" si="658"/>
        <v>0</v>
      </c>
      <c r="AA542" s="53">
        <f t="shared" si="659"/>
        <v>-0.61930867000000001</v>
      </c>
      <c r="AB542" s="55">
        <f t="shared" si="660"/>
        <v>-1</v>
      </c>
      <c r="AC542" s="53">
        <f t="shared" si="661"/>
        <v>0</v>
      </c>
      <c r="AD542" s="70">
        <f t="shared" si="662"/>
        <v>0</v>
      </c>
      <c r="AE542" s="58" t="str">
        <f>'[2]10квФ'!Z542</f>
        <v>Отклонений нет.</v>
      </c>
    </row>
    <row r="543" spans="1:31" ht="78.75" x14ac:dyDescent="0.25">
      <c r="A543" s="63" t="str">
        <f>'[2]10квФ'!A543</f>
        <v>22-1240</v>
      </c>
      <c r="B543" s="63" t="str">
        <f>'[2]10квФ'!B543</f>
        <v>есть</v>
      </c>
      <c r="C543" s="63" t="str">
        <f>'[2]10квФ'!C543</f>
        <v>план</v>
      </c>
      <c r="D543" s="64" t="str">
        <f>'[2]10квФ'!D543</f>
        <v>да</v>
      </c>
      <c r="E543" s="65" t="str">
        <f>'[2]10квФ'!E543</f>
        <v>нет</v>
      </c>
      <c r="F543" s="50"/>
      <c r="G543" s="59" t="str">
        <f>'[2]10квФ'!G543</f>
        <v>1.6</v>
      </c>
      <c r="H543" s="66" t="str">
        <f>'[2]10квФ'!H543</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c r="I543" s="60" t="str">
        <f>'[2]10квФ'!I543</f>
        <v>N_22-1240</v>
      </c>
      <c r="J543" s="52">
        <f>IF(B543="есть",'[2]10квФ'!M543,"нд")</f>
        <v>0.45215014999999997</v>
      </c>
      <c r="K543" s="52">
        <f>IF($B543="есть",[2]ист!K543,"нд")</f>
        <v>0</v>
      </c>
      <c r="L543" s="52">
        <f>IF($B543="есть",[2]ист!L543,"нд")</f>
        <v>0</v>
      </c>
      <c r="M543" s="52">
        <f>IF($B543="есть",[2]ист!M543,"нд")</f>
        <v>0.45215014999999997</v>
      </c>
      <c r="N543" s="52">
        <f>IF($B543="есть",[2]ист!O543+[2]ист!P543+[2]ист!Q543,"нд")</f>
        <v>0</v>
      </c>
      <c r="O543" s="53">
        <f>ROUND('[2]10квФ'!N543,8)</f>
        <v>0</v>
      </c>
      <c r="P543" s="53">
        <f>[2]ист!W543</f>
        <v>0</v>
      </c>
      <c r="Q543" s="53">
        <f>[2]ист!X543</f>
        <v>0</v>
      </c>
      <c r="R543" s="53">
        <f>ROUND(([2]ист!Y543+[2]ист!Z543),8)</f>
        <v>0</v>
      </c>
      <c r="S543" s="53">
        <f t="shared" si="652"/>
        <v>0</v>
      </c>
      <c r="T543" s="54">
        <f t="shared" si="653"/>
        <v>0</v>
      </c>
      <c r="U543" s="53">
        <f t="shared" si="654"/>
        <v>-0.45215014999999997</v>
      </c>
      <c r="V543" s="55">
        <f t="shared" si="655"/>
        <v>-1</v>
      </c>
      <c r="W543" s="53">
        <f t="shared" si="656"/>
        <v>0</v>
      </c>
      <c r="X543" s="56">
        <f t="shared" si="656"/>
        <v>0</v>
      </c>
      <c r="Y543" s="53">
        <f t="shared" si="657"/>
        <v>0</v>
      </c>
      <c r="Z543" s="56">
        <f t="shared" si="658"/>
        <v>0</v>
      </c>
      <c r="AA543" s="53">
        <f t="shared" si="659"/>
        <v>-0.45215014999999997</v>
      </c>
      <c r="AB543" s="55">
        <f t="shared" si="660"/>
        <v>-1</v>
      </c>
      <c r="AC543" s="53">
        <f t="shared" si="661"/>
        <v>0</v>
      </c>
      <c r="AD543" s="70">
        <f t="shared" si="662"/>
        <v>0</v>
      </c>
      <c r="AE543" s="58" t="str">
        <f>'[2]10квФ'!Z543</f>
        <v>Отклонений нет.</v>
      </c>
    </row>
    <row r="544" spans="1:31" ht="78.75" x14ac:dyDescent="0.25">
      <c r="A544" s="63" t="str">
        <f>'[2]10квФ'!A544</f>
        <v>22-1241</v>
      </c>
      <c r="B544" s="63" t="str">
        <f>'[2]10квФ'!B544</f>
        <v>есть</v>
      </c>
      <c r="C544" s="63" t="str">
        <f>'[2]10квФ'!C544</f>
        <v>план</v>
      </c>
      <c r="D544" s="64" t="str">
        <f>'[2]10квФ'!D544</f>
        <v>да</v>
      </c>
      <c r="E544" s="65" t="str">
        <f>'[2]10квФ'!E544</f>
        <v>нет</v>
      </c>
      <c r="F544" s="50"/>
      <c r="G544" s="59" t="str">
        <f>'[2]10квФ'!G544</f>
        <v>1.6</v>
      </c>
      <c r="H544" s="66" t="str">
        <f>'[2]10квФ'!H544</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c r="I544" s="60" t="str">
        <f>'[2]10квФ'!I544</f>
        <v>N_22-1241</v>
      </c>
      <c r="J544" s="52">
        <f t="shared" ref="J544" si="663">IF(B544="есть",SUM(K544:N544),"нд")</f>
        <v>0.57135336000000003</v>
      </c>
      <c r="K544" s="52">
        <f>IF($B544="есть",[2]ист!K544,"нд")</f>
        <v>0</v>
      </c>
      <c r="L544" s="52">
        <f>IF($B544="есть",[2]ист!L544,"нд")</f>
        <v>0</v>
      </c>
      <c r="M544" s="52">
        <f>IF($B544="есть",[2]ист!M544,"нд")</f>
        <v>0.57135336000000003</v>
      </c>
      <c r="N544" s="52">
        <f>IF($B544="есть",[2]ист!O544+[2]ист!P544+[2]ист!Q544,"нд")</f>
        <v>0</v>
      </c>
      <c r="O544" s="53">
        <f>ROUND([2]ист!V544,8)</f>
        <v>0</v>
      </c>
      <c r="P544" s="53">
        <f>[2]ист!W544</f>
        <v>0</v>
      </c>
      <c r="Q544" s="53">
        <f>[2]ист!X544</f>
        <v>0</v>
      </c>
      <c r="R544" s="53">
        <f>ROUND(([2]ист!Y544+[2]ист!Z544),8)</f>
        <v>0</v>
      </c>
      <c r="S544" s="53">
        <f t="shared" si="652"/>
        <v>0</v>
      </c>
      <c r="T544" s="53"/>
      <c r="U544" s="53">
        <f>IF($J544="нд","нд",O544-J544)</f>
        <v>-0.57135336000000003</v>
      </c>
      <c r="V544" s="55">
        <f>IF($J544=0,0,U544/J544)</f>
        <v>-1</v>
      </c>
      <c r="W544" s="53">
        <f t="shared" si="656"/>
        <v>0</v>
      </c>
      <c r="X544" s="56">
        <f t="shared" si="656"/>
        <v>0</v>
      </c>
      <c r="Y544" s="53">
        <f>Q544-L544</f>
        <v>0</v>
      </c>
      <c r="Z544" s="56">
        <f>IF(Y544=0,0,Y544/L544)</f>
        <v>0</v>
      </c>
      <c r="AA544" s="53">
        <f>IF($J544="нд","нд",R544-M544)</f>
        <v>-0.57135336000000003</v>
      </c>
      <c r="AB544" s="55">
        <f>IF(M544=0,0,AA544/M544)</f>
        <v>-1</v>
      </c>
      <c r="AC544" s="53">
        <f>IF($J544="нд","нд",S544-N544)</f>
        <v>0</v>
      </c>
      <c r="AD544" s="70">
        <f>IF(N544=0,0,AC544/N544)</f>
        <v>0</v>
      </c>
      <c r="AE544" s="58" t="str">
        <f>'[2]10квФ'!Z544</f>
        <v>Отклонений нет</v>
      </c>
    </row>
    <row r="545" spans="1:31" ht="63" x14ac:dyDescent="0.25">
      <c r="A545" s="63" t="str">
        <f>'[2]10квФ'!A545</f>
        <v>22-1181</v>
      </c>
      <c r="B545" s="63" t="str">
        <f>'[2]10квФ'!B545</f>
        <v>есть</v>
      </c>
      <c r="C545" s="63" t="str">
        <f>'[2]10квФ'!C545</f>
        <v>план</v>
      </c>
      <c r="D545" s="64" t="str">
        <f>'[2]10квФ'!D545</f>
        <v>да</v>
      </c>
      <c r="E545" s="65" t="str">
        <f>'[2]10квФ'!E545</f>
        <v>нет</v>
      </c>
      <c r="F545" s="50"/>
      <c r="G545" s="59" t="str">
        <f>'[2]10квФ'!G545</f>
        <v>1.6</v>
      </c>
      <c r="H545" s="66" t="str">
        <f>'[2]10квФ'!H545</f>
        <v>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v>
      </c>
      <c r="I545" s="60" t="str">
        <f>'[2]10квФ'!I545</f>
        <v>N_22-1181</v>
      </c>
      <c r="J545" s="52">
        <f>IF(B545="есть",'[2]10квФ'!M545,"нд")</f>
        <v>5</v>
      </c>
      <c r="K545" s="52">
        <f>IF($B545="есть",[2]ист!K545,"нд")</f>
        <v>0</v>
      </c>
      <c r="L545" s="52">
        <f>IF($B545="есть",[2]ист!L545,"нд")</f>
        <v>0</v>
      </c>
      <c r="M545" s="52">
        <f>IF($B545="есть",[2]ист!M545,"нд")</f>
        <v>5</v>
      </c>
      <c r="N545" s="52">
        <f>IF($B545="есть",[2]ист!O545+[2]ист!P545+[2]ист!Q545,"нд")</f>
        <v>0</v>
      </c>
      <c r="O545" s="53">
        <f>ROUND('[2]10квФ'!N545,8)</f>
        <v>5.8496178600000004</v>
      </c>
      <c r="P545" s="53">
        <f>[2]ист!W545</f>
        <v>0</v>
      </c>
      <c r="Q545" s="53">
        <f>[2]ист!X545</f>
        <v>0</v>
      </c>
      <c r="R545" s="53">
        <f>ROUND(([2]ист!Y545+[2]ист!Z545),8)</f>
        <v>5.8496178600000004</v>
      </c>
      <c r="S545" s="53">
        <f t="shared" si="652"/>
        <v>0</v>
      </c>
      <c r="T545" s="54">
        <f>(O545-SUM(Q545:S545))*1000000</f>
        <v>0</v>
      </c>
      <c r="U545" s="53">
        <f>IF($J545="нд","нд",O545-J545)</f>
        <v>0.84961786000000039</v>
      </c>
      <c r="V545" s="55">
        <f>IF($J545=0,0,U545/J545)</f>
        <v>0.16992357200000008</v>
      </c>
      <c r="W545" s="53">
        <f>IF($J545="нд","нд",0)</f>
        <v>0</v>
      </c>
      <c r="X545" s="56">
        <f>IF($J545="нд","нд",0)</f>
        <v>0</v>
      </c>
      <c r="Y545" s="53">
        <f>Q545-L545</f>
        <v>0</v>
      </c>
      <c r="Z545" s="56">
        <f>IF(Y545=0,0,Y545/L545)</f>
        <v>0</v>
      </c>
      <c r="AA545" s="53">
        <f>IF($J545="нд","нд",R545-M545)</f>
        <v>0.84961786000000039</v>
      </c>
      <c r="AB545" s="55">
        <f>IF(M545=0,0,AA545/M545)</f>
        <v>0.16992357200000008</v>
      </c>
      <c r="AC545" s="53">
        <f>IF($J545="нд","нд",S545-N545)</f>
        <v>0</v>
      </c>
      <c r="AD545" s="70">
        <f>IF(N545=0,0,AC545/N545)</f>
        <v>0</v>
      </c>
      <c r="AE545" s="58" t="str">
        <f>'[2]10квФ'!Z545</f>
        <v>Отклонение от плана обусловлено оплатой кредиторской задолженности за выполненные в 2024 году работы (поздняя сдача актов выполненных работ).</v>
      </c>
    </row>
    <row r="546" spans="1:31" x14ac:dyDescent="0.25">
      <c r="A546" s="63">
        <f>'[2]10квФ'!A546</f>
        <v>0</v>
      </c>
      <c r="B546" s="63">
        <f>'[2]10квФ'!B546</f>
        <v>0</v>
      </c>
      <c r="C546" s="63">
        <f>'[2]10квФ'!C546</f>
        <v>0</v>
      </c>
      <c r="D546" s="64">
        <f>'[2]10квФ'!D546</f>
        <v>0</v>
      </c>
      <c r="E546" s="65">
        <f>[2]Регл!E546</f>
        <v>0</v>
      </c>
      <c r="F546" s="77"/>
      <c r="G546" s="59" t="str">
        <f>'[2]10квФ'!G546</f>
        <v>-</v>
      </c>
      <c r="H546" s="66" t="str">
        <f>'[2]10квФ'!H546</f>
        <v>-</v>
      </c>
      <c r="I546" s="60" t="str">
        <f>'[2]10квФ'!I546</f>
        <v>-</v>
      </c>
      <c r="J546" s="52"/>
      <c r="K546" s="52"/>
      <c r="L546" s="52"/>
      <c r="M546" s="52"/>
      <c r="N546" s="52"/>
      <c r="O546" s="53"/>
      <c r="P546" s="53"/>
      <c r="Q546" s="53"/>
      <c r="R546" s="53"/>
      <c r="S546" s="53"/>
      <c r="T546" s="53"/>
      <c r="U546" s="53"/>
      <c r="V546" s="76"/>
      <c r="W546" s="53"/>
      <c r="X546" s="56"/>
      <c r="Y546" s="53"/>
      <c r="Z546" s="56"/>
      <c r="AA546" s="53"/>
      <c r="AB546" s="55"/>
      <c r="AC546" s="53"/>
      <c r="AD546" s="55"/>
      <c r="AE546" s="58"/>
    </row>
    <row r="547" spans="1:31" x14ac:dyDescent="0.25">
      <c r="A547" s="63">
        <f>'[2]10квФ'!A547</f>
        <v>0</v>
      </c>
      <c r="B547" s="63">
        <f>'[2]10квФ'!B547</f>
        <v>0</v>
      </c>
      <c r="C547" s="63">
        <f>'[2]10квФ'!C547</f>
        <v>0</v>
      </c>
      <c r="D547" s="64">
        <f>'[2]10квФ'!D547</f>
        <v>0</v>
      </c>
      <c r="E547" s="65">
        <f>[2]Регл!E547</f>
        <v>0</v>
      </c>
      <c r="F547" s="77"/>
      <c r="G547" s="59" t="str">
        <f>'[2]10квФ'!G547</f>
        <v>-</v>
      </c>
      <c r="H547" s="66" t="str">
        <f>'[2]10квФ'!H547</f>
        <v>-</v>
      </c>
      <c r="I547" s="60">
        <f>'[2]10квФ'!I547</f>
        <v>0</v>
      </c>
      <c r="J547" s="67"/>
      <c r="K547" s="67"/>
      <c r="L547" s="67"/>
      <c r="M547" s="67"/>
      <c r="N547" s="67"/>
      <c r="O547" s="67"/>
      <c r="P547" s="67"/>
      <c r="Q547" s="67"/>
      <c r="R547" s="67"/>
      <c r="S547" s="67"/>
      <c r="T547" s="67"/>
      <c r="U547" s="67"/>
      <c r="V547" s="67"/>
      <c r="W547" s="67"/>
      <c r="X547" s="67"/>
      <c r="Y547" s="53"/>
      <c r="Z547" s="56"/>
      <c r="AA547" s="67"/>
      <c r="AB547" s="67"/>
      <c r="AC547" s="67"/>
      <c r="AD547" s="67"/>
      <c r="AE547" s="67"/>
    </row>
    <row r="548" spans="1:31" ht="63" x14ac:dyDescent="0.25">
      <c r="A548" s="63" t="str">
        <f>'[2]10квФ'!A548</f>
        <v>НМА-15-5</v>
      </c>
      <c r="B548" s="63" t="str">
        <f>'[2]10квФ'!B548</f>
        <v>есть</v>
      </c>
      <c r="C548" s="63" t="str">
        <f>'[2]10квФ'!C548</f>
        <v>план</v>
      </c>
      <c r="D548" s="64" t="str">
        <f>'[2]10квФ'!D548</f>
        <v>да</v>
      </c>
      <c r="E548" s="65" t="str">
        <f>[2]Регл!E548</f>
        <v>нет</v>
      </c>
      <c r="F548" s="50"/>
      <c r="G548" s="59" t="str">
        <f>'[2]10квФ'!G548</f>
        <v>1.6</v>
      </c>
      <c r="H548" s="66" t="str">
        <f>'[2]10квФ'!H548</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I548" s="60" t="str">
        <f>'[2]10квФ'!I548</f>
        <v>O_НМА-15-5</v>
      </c>
      <c r="J548" s="52">
        <f>IF(B548="есть",'[2]10квФ'!M548,"нд")</f>
        <v>37.188000000000002</v>
      </c>
      <c r="K548" s="52">
        <f>IF($B548="есть",[2]ист!K548,"нд")</f>
        <v>0</v>
      </c>
      <c r="L548" s="52">
        <f>IF($B548="есть",[2]ист!L548,"нд")</f>
        <v>0</v>
      </c>
      <c r="M548" s="52">
        <f>IF($B548="есть",[2]ист!M548,"нд")</f>
        <v>37.188000000000002</v>
      </c>
      <c r="N548" s="52">
        <f>IF($B548="есть",[2]ист!O548+[2]ист!P548+[2]ист!Q548,"нд")</f>
        <v>0</v>
      </c>
      <c r="O548" s="53">
        <f>ROUND('[2]10квФ'!N548,8)</f>
        <v>0</v>
      </c>
      <c r="P548" s="53">
        <f>[2]ист!W548</f>
        <v>0</v>
      </c>
      <c r="Q548" s="53">
        <f>[2]ист!X548</f>
        <v>0</v>
      </c>
      <c r="R548" s="53">
        <f>ROUND(([2]ист!Y548+[2]ист!Z548),8)</f>
        <v>0</v>
      </c>
      <c r="S548" s="53">
        <f t="shared" ref="S548:S553" si="664">O548-R548</f>
        <v>0</v>
      </c>
      <c r="T548" s="53"/>
      <c r="U548" s="53">
        <f>IF($J548="нд","нд",O548-J548)</f>
        <v>-37.188000000000002</v>
      </c>
      <c r="V548" s="55">
        <f>IF($J548=0,0,U548/J548)</f>
        <v>-1</v>
      </c>
      <c r="W548" s="53">
        <f>IF($J548="нд","нд",0)</f>
        <v>0</v>
      </c>
      <c r="X548" s="56">
        <f>IF($J548="нд","нд",0)</f>
        <v>0</v>
      </c>
      <c r="Y548" s="53">
        <f>Q548-L548</f>
        <v>0</v>
      </c>
      <c r="Z548" s="56">
        <f>IF(Y548=0,0,Y548/L548)</f>
        <v>0</v>
      </c>
      <c r="AA548" s="53">
        <f t="shared" ref="AA548:AA551" si="665">IF($J548="нд","нд",R548-M548)</f>
        <v>-37.188000000000002</v>
      </c>
      <c r="AB548" s="55">
        <f t="shared" ref="AB548:AB550" si="666">IF(M548=0,0,AA548/M548)</f>
        <v>-1</v>
      </c>
      <c r="AC548" s="53">
        <f t="shared" ref="AC548:AC551" si="667">IF($J548="нд","нд",S548-N548)</f>
        <v>0</v>
      </c>
      <c r="AD548" s="70">
        <f t="shared" ref="AD548:AD551" si="668">IF(N548=0,0,AC548/N548)</f>
        <v>0</v>
      </c>
      <c r="AE548" s="58" t="str">
        <f>'[2]10квФ'!Z548</f>
        <v>Длительное согласование договора из-за доработки ТЗ, всвязи с полученными замечаниями от ПАО Россети.Договор подписан 31.03.2025 и направлен на согласование в АО Россети Цифра.</v>
      </c>
    </row>
    <row r="549" spans="1:31" ht="78.75" x14ac:dyDescent="0.25">
      <c r="A549" s="63" t="str">
        <f>'[2]10квФ'!A549</f>
        <v>НМА-15-6</v>
      </c>
      <c r="B549" s="63" t="str">
        <f>'[2]10квФ'!B549</f>
        <v>есть</v>
      </c>
      <c r="C549" s="63" t="str">
        <f>'[2]10квФ'!C549</f>
        <v>план</v>
      </c>
      <c r="D549" s="64" t="str">
        <f>'[2]10квФ'!D549</f>
        <v>да</v>
      </c>
      <c r="E549" s="65" t="str">
        <f>'[2]10квФ'!E549</f>
        <v>нет</v>
      </c>
      <c r="F549" s="50">
        <f>'[2]10квФ'!F549</f>
        <v>0</v>
      </c>
      <c r="G549" s="59" t="str">
        <f>'[2]10квФ'!G549</f>
        <v>1.6</v>
      </c>
      <c r="H549" s="66" t="str">
        <f>'[2]10квФ'!H549</f>
        <v xml:space="preserve">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 </v>
      </c>
      <c r="I549" s="60" t="str">
        <f>'[2]10квФ'!I549</f>
        <v>O_НМА-15-6</v>
      </c>
      <c r="J549" s="52">
        <f>IF(B549="есть",'[2]10квФ'!M549,"нд")</f>
        <v>6.6757036000000003</v>
      </c>
      <c r="K549" s="52">
        <v>0</v>
      </c>
      <c r="L549" s="52">
        <f>IF($B549="есть",[2]ист!L549,"нд")</f>
        <v>0</v>
      </c>
      <c r="M549" s="52">
        <f>IF($B549="есть",[2]ист!M549,"нд")</f>
        <v>6.6757036000000003</v>
      </c>
      <c r="N549" s="52">
        <f>IF($B549="есть",[2]ист!O549+[2]ист!P549+[2]ист!Q549,"нд")</f>
        <v>0</v>
      </c>
      <c r="O549" s="53">
        <f>ROUND('[2]10квФ'!N549,8)</f>
        <v>0</v>
      </c>
      <c r="P549" s="53">
        <f>[2]ист!W549</f>
        <v>0</v>
      </c>
      <c r="Q549" s="53">
        <f>[2]ист!X549</f>
        <v>0</v>
      </c>
      <c r="R549" s="53">
        <f>ROUND(([2]ист!Y549+[2]ист!Z549),8)</f>
        <v>0</v>
      </c>
      <c r="S549" s="53">
        <f t="shared" si="664"/>
        <v>0</v>
      </c>
      <c r="T549" s="54">
        <f t="shared" ref="T549:T550" si="669">(O549-SUM(Q549:S549))*1000000</f>
        <v>0</v>
      </c>
      <c r="U549" s="53">
        <f t="shared" ref="U549:U550" si="670">IF($J549="нд","нд",O549-J549)</f>
        <v>-6.6757036000000003</v>
      </c>
      <c r="V549" s="55">
        <f t="shared" ref="V549:V550" si="671">IF($J549=0,0,U549/J549)</f>
        <v>-1</v>
      </c>
      <c r="W549" s="53">
        <f t="shared" ref="W549:X553" si="672">IF($J549="нд","нд",0)</f>
        <v>0</v>
      </c>
      <c r="X549" s="56">
        <f t="shared" si="672"/>
        <v>0</v>
      </c>
      <c r="Y549" s="53">
        <f t="shared" ref="Y549:Y550" si="673">Q549-L549</f>
        <v>0</v>
      </c>
      <c r="Z549" s="56">
        <f t="shared" ref="Z549:Z550" si="674">IF(Y549=0,0,Y549/L549)</f>
        <v>0</v>
      </c>
      <c r="AA549" s="53">
        <f t="shared" si="665"/>
        <v>-6.6757036000000003</v>
      </c>
      <c r="AB549" s="55">
        <f t="shared" si="666"/>
        <v>-1</v>
      </c>
      <c r="AC549" s="53">
        <f t="shared" si="667"/>
        <v>0</v>
      </c>
      <c r="AD549" s="70">
        <f t="shared" si="668"/>
        <v>0</v>
      </c>
      <c r="AE549" s="58" t="str">
        <f>'[2]10квФ'!Z549</f>
        <v>Отклонение от плана обусловлено оплатой кредиторской задолженности в 2024 году.</v>
      </c>
    </row>
    <row r="550" spans="1:31" ht="63" x14ac:dyDescent="0.25">
      <c r="A550" s="63" t="str">
        <f>'[2]10квФ'!A550</f>
        <v>НМА-15-7</v>
      </c>
      <c r="B550" s="63" t="str">
        <f>'[2]10квФ'!B550</f>
        <v>есть</v>
      </c>
      <c r="C550" s="63" t="str">
        <f>'[2]10квФ'!C550</f>
        <v>план</v>
      </c>
      <c r="D550" s="64" t="str">
        <f>'[2]10квФ'!D550</f>
        <v>да</v>
      </c>
      <c r="E550" s="65" t="str">
        <f>[2]Регл!E550</f>
        <v>нет</v>
      </c>
      <c r="F550" s="50" t="s">
        <v>79</v>
      </c>
      <c r="G550" s="59" t="str">
        <f>'[2]10квФ'!G550</f>
        <v>1.6</v>
      </c>
      <c r="H550" s="66" t="str">
        <f>'[2]10квФ'!H550</f>
        <v xml:space="preserve">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 </v>
      </c>
      <c r="I550" s="60" t="str">
        <f>'[2]10квФ'!I550</f>
        <v>O_НМА-15-7</v>
      </c>
      <c r="J550" s="52">
        <f>IF(B550="есть",'[2]10квФ'!M550,"нд")</f>
        <v>6.0031209199999997</v>
      </c>
      <c r="K550" s="52">
        <v>0</v>
      </c>
      <c r="L550" s="52">
        <f>IF($B550="есть",[2]ист!L550,"нд")</f>
        <v>0</v>
      </c>
      <c r="M550" s="52">
        <f>IF($B550="есть",[2]ист!M550,"нд")</f>
        <v>6.0031209199999997</v>
      </c>
      <c r="N550" s="52">
        <f>IF($B550="есть",[2]ист!O550+[2]ист!P550+[2]ист!Q550,"нд")</f>
        <v>0</v>
      </c>
      <c r="O550" s="53">
        <f>ROUND('[2]10квФ'!N550,8)</f>
        <v>6.0031209199999997</v>
      </c>
      <c r="P550" s="53">
        <f>[2]ист!W550</f>
        <v>0</v>
      </c>
      <c r="Q550" s="53">
        <f>[2]ист!X550</f>
        <v>0</v>
      </c>
      <c r="R550" s="53">
        <f>ROUND(([2]ист!Y550+[2]ист!Z550),8)</f>
        <v>6.0031209199999997</v>
      </c>
      <c r="S550" s="53">
        <f t="shared" si="664"/>
        <v>0</v>
      </c>
      <c r="T550" s="54">
        <f t="shared" si="669"/>
        <v>0</v>
      </c>
      <c r="U550" s="53">
        <f t="shared" si="670"/>
        <v>0</v>
      </c>
      <c r="V550" s="55">
        <f t="shared" si="671"/>
        <v>0</v>
      </c>
      <c r="W550" s="53">
        <f t="shared" si="672"/>
        <v>0</v>
      </c>
      <c r="X550" s="56">
        <f t="shared" si="672"/>
        <v>0</v>
      </c>
      <c r="Y550" s="53">
        <f t="shared" si="673"/>
        <v>0</v>
      </c>
      <c r="Z550" s="56">
        <f t="shared" si="674"/>
        <v>0</v>
      </c>
      <c r="AA550" s="53">
        <f t="shared" si="665"/>
        <v>0</v>
      </c>
      <c r="AB550" s="55">
        <f t="shared" si="666"/>
        <v>0</v>
      </c>
      <c r="AC550" s="53">
        <f t="shared" si="667"/>
        <v>0</v>
      </c>
      <c r="AD550" s="70">
        <f t="shared" si="668"/>
        <v>0</v>
      </c>
      <c r="AE550" s="58" t="str">
        <f>'[2]10квФ'!Z550</f>
        <v>Отклонений нет.</v>
      </c>
    </row>
    <row r="551" spans="1:31" ht="47.25" x14ac:dyDescent="0.25">
      <c r="A551" s="63" t="str">
        <f>'[2]10квФ'!A551</f>
        <v>НМА15-3</v>
      </c>
      <c r="B551" s="63" t="str">
        <f>'[2]10квФ'!B551</f>
        <v>есть</v>
      </c>
      <c r="C551" s="63" t="str">
        <f>'[2]10квФ'!C551</f>
        <v>план</v>
      </c>
      <c r="D551" s="64" t="str">
        <f>'[2]10квФ'!D551</f>
        <v>да</v>
      </c>
      <c r="E551" s="65" t="str">
        <f>[2]Регл!E551</f>
        <v>нет</v>
      </c>
      <c r="F551" s="50"/>
      <c r="G551" s="59" t="str">
        <f>'[2]10квФ'!G551</f>
        <v>1.6</v>
      </c>
      <c r="H551" s="66" t="str">
        <f>'[2]10квФ'!H551</f>
        <v>Развитие функционала технологической интеграционной платформы АО "Россети Янтарь" с внедрением дополнительных потоков (3 этап)</v>
      </c>
      <c r="I551" s="60" t="str">
        <f>'[2]10квФ'!I551</f>
        <v>N_НМА15-3</v>
      </c>
      <c r="J551" s="52">
        <f>IF(B551="есть",'[2]10квФ'!M551,"нд")</f>
        <v>10.756358339999998</v>
      </c>
      <c r="K551" s="52">
        <f>IF($B551="есть",[2]ист!K551,"нд")</f>
        <v>0</v>
      </c>
      <c r="L551" s="52">
        <f>IF($B551="есть",[2]ист!L551,"нд")</f>
        <v>0</v>
      </c>
      <c r="M551" s="52">
        <f>IF($B551="есть",[2]ист!M551,"нд")</f>
        <v>10.756358339999998</v>
      </c>
      <c r="N551" s="52">
        <f>IF($B551="есть",[2]ист!O551+[2]ист!P551+[2]ист!Q551,"нд")</f>
        <v>0</v>
      </c>
      <c r="O551" s="53">
        <f>ROUND('[2]10квФ'!N551,8)</f>
        <v>0</v>
      </c>
      <c r="P551" s="53">
        <f>[2]ист!W551</f>
        <v>0</v>
      </c>
      <c r="Q551" s="53">
        <f>[2]ист!X551</f>
        <v>0</v>
      </c>
      <c r="R551" s="53">
        <f>ROUND(([2]ист!Y551+[2]ист!Z551),8)</f>
        <v>0</v>
      </c>
      <c r="S551" s="53">
        <f t="shared" si="664"/>
        <v>0</v>
      </c>
      <c r="T551" s="67"/>
      <c r="U551" s="53">
        <f>IF($J551="нд","нд",O551-J551)</f>
        <v>-10.756358339999998</v>
      </c>
      <c r="V551" s="55">
        <f>IF($J551=0,0,U551/J551)</f>
        <v>-1</v>
      </c>
      <c r="W551" s="53">
        <f t="shared" si="672"/>
        <v>0</v>
      </c>
      <c r="X551" s="56">
        <f t="shared" si="672"/>
        <v>0</v>
      </c>
      <c r="Y551" s="53">
        <f>Q551-L551</f>
        <v>0</v>
      </c>
      <c r="Z551" s="56">
        <f>IF(Y551=0,0,Y551/L551)</f>
        <v>0</v>
      </c>
      <c r="AA551" s="53">
        <f t="shared" si="665"/>
        <v>-10.756358339999998</v>
      </c>
      <c r="AB551" s="55">
        <f>IF(M551=0,0,AA551/M551)</f>
        <v>-1</v>
      </c>
      <c r="AC551" s="53">
        <f t="shared" si="667"/>
        <v>0</v>
      </c>
      <c r="AD551" s="70">
        <f t="shared" si="668"/>
        <v>0</v>
      </c>
      <c r="AE551" s="58" t="str">
        <f>'[2]10квФ'!Z551</f>
        <v>Отклонений нет.</v>
      </c>
    </row>
    <row r="552" spans="1:31" ht="47.25" x14ac:dyDescent="0.25">
      <c r="A552" s="63" t="str">
        <f>'[2]10квФ'!A552</f>
        <v>НМА15-2</v>
      </c>
      <c r="B552" s="63" t="str">
        <f>'[2]10квФ'!B552</f>
        <v>есть</v>
      </c>
      <c r="C552" s="63" t="str">
        <f>'[2]10квФ'!C552</f>
        <v>план</v>
      </c>
      <c r="D552" s="64" t="str">
        <f>'[2]10квФ'!D552</f>
        <v>да</v>
      </c>
      <c r="E552" s="65" t="str">
        <f>'[2]10квФ'!E552</f>
        <v>нет</v>
      </c>
      <c r="F552" s="50">
        <f>'[2]10квФ'!F552</f>
        <v>0</v>
      </c>
      <c r="G552" s="59" t="str">
        <f>'[2]10квФ'!G552</f>
        <v>1.6</v>
      </c>
      <c r="H552" s="66" t="str">
        <f>'[2]10квФ'!H552</f>
        <v>Развитие функционала технологической интеграционной платформы АО "Россети Янтарь" с внедрением дополнительных потоков (2 этап)</v>
      </c>
      <c r="I552" s="60" t="str">
        <f>'[2]10квФ'!I552</f>
        <v>N_НМА15-2</v>
      </c>
      <c r="J552" s="52">
        <f>IF(B552="есть",'[2]10квФ'!M552,"нд")</f>
        <v>14.49703708</v>
      </c>
      <c r="K552" s="52">
        <f>IF($B552="есть",[2]ист!K552,"нд")</f>
        <v>0</v>
      </c>
      <c r="L552" s="52">
        <f>IF($B552="есть",[2]ист!L552,"нд")</f>
        <v>0</v>
      </c>
      <c r="M552" s="52">
        <f>IF($B552="есть",[2]ист!M552,"нд")</f>
        <v>14.49703708</v>
      </c>
      <c r="N552" s="52">
        <f>IF($B552="есть",[2]ист!O552+[2]ист!P552+[2]ист!Q552,"нд")</f>
        <v>0</v>
      </c>
      <c r="O552" s="53">
        <f>ROUND('[2]10квФ'!N552,8)</f>
        <v>0</v>
      </c>
      <c r="P552" s="53">
        <f>[2]ист!W552</f>
        <v>0</v>
      </c>
      <c r="Q552" s="53">
        <f>[2]ист!X552</f>
        <v>0</v>
      </c>
      <c r="R552" s="53">
        <f>ROUND(([2]ист!Y552+[2]ист!Z552),8)</f>
        <v>0</v>
      </c>
      <c r="S552" s="53">
        <f t="shared" si="664"/>
        <v>0</v>
      </c>
      <c r="T552" s="54">
        <f>(O552-SUM(Q552:S552))*1000000</f>
        <v>0</v>
      </c>
      <c r="U552" s="53">
        <f>IF($J552="нд","нд",O552-J552)</f>
        <v>-14.49703708</v>
      </c>
      <c r="V552" s="55">
        <f>IF($J552=0,0,U552/J552)</f>
        <v>-1</v>
      </c>
      <c r="W552" s="53">
        <f t="shared" si="672"/>
        <v>0</v>
      </c>
      <c r="X552" s="56">
        <f t="shared" si="672"/>
        <v>0</v>
      </c>
      <c r="Y552" s="53">
        <f>Q552-L552</f>
        <v>0</v>
      </c>
      <c r="Z552" s="56">
        <f>IF(Y552=0,0,Y552/L552)</f>
        <v>0</v>
      </c>
      <c r="AA552" s="53">
        <f>IF($J552="нд","нд",R552-M552)</f>
        <v>-14.49703708</v>
      </c>
      <c r="AB552" s="55">
        <f>IF(M552=0,0,AA552/M552)</f>
        <v>-1</v>
      </c>
      <c r="AC552" s="53">
        <f>IF($J552="нд","нд",S552-N552)</f>
        <v>0</v>
      </c>
      <c r="AD552" s="70">
        <f>IF(N552=0,0,AC552/N552)</f>
        <v>0</v>
      </c>
      <c r="AE552" s="58" t="str">
        <f>'[2]10квФ'!Z552</f>
        <v>Отклонений нет.</v>
      </c>
    </row>
    <row r="553" spans="1:31" ht="47.25" x14ac:dyDescent="0.25">
      <c r="A553" s="63" t="str">
        <f>'[2]10квФ'!A553</f>
        <v>HMA8-4</v>
      </c>
      <c r="B553" s="63" t="str">
        <f>'[2]10квФ'!B553</f>
        <v>есть</v>
      </c>
      <c r="C553" s="63" t="str">
        <f>'[2]10квФ'!C553</f>
        <v>план</v>
      </c>
      <c r="D553" s="64" t="str">
        <f>'[2]10квФ'!D553</f>
        <v>да</v>
      </c>
      <c r="E553" s="65" t="str">
        <f>'[2]10квФ'!E553</f>
        <v>нет</v>
      </c>
      <c r="F553" s="50">
        <f>'[2]10квФ'!F553</f>
        <v>0</v>
      </c>
      <c r="G553" s="59" t="str">
        <f>'[2]10квФ'!G553</f>
        <v>1.6</v>
      </c>
      <c r="H553" s="66" t="str">
        <f>'[2]10квФ'!H553</f>
        <v>Развитие функционала действующей системы управления производственными активами АО "Янтарьэнерго" (4 этап)</v>
      </c>
      <c r="I553" s="60" t="str">
        <f>'[2]10квФ'!I553</f>
        <v>L_HMA8-4</v>
      </c>
      <c r="J553" s="52">
        <f>IF(B553="есть",SUM(K553:N553),"нд")</f>
        <v>22.1</v>
      </c>
      <c r="K553" s="52">
        <f>IF($B553="есть",[2]ист!K553,"нд")</f>
        <v>0</v>
      </c>
      <c r="L553" s="52">
        <f>IF($B553="есть",[2]ист!L553,"нд")</f>
        <v>0</v>
      </c>
      <c r="M553" s="52">
        <f>IF($B553="есть",[2]ист!M553,"нд")</f>
        <v>22.1</v>
      </c>
      <c r="N553" s="52">
        <f>IF($B553="есть",[2]ист!O553+[2]ист!P553+[2]ист!Q553,"нд")</f>
        <v>0</v>
      </c>
      <c r="O553" s="53">
        <f>ROUND([2]ист!V553,8)</f>
        <v>0</v>
      </c>
      <c r="P553" s="53">
        <f>[2]ист!W553</f>
        <v>0</v>
      </c>
      <c r="Q553" s="53">
        <f>[2]ист!X553</f>
        <v>0</v>
      </c>
      <c r="R553" s="53">
        <f>ROUND(([2]ист!Y553+[2]ист!Z553),8)</f>
        <v>0</v>
      </c>
      <c r="S553" s="53">
        <f t="shared" si="664"/>
        <v>0</v>
      </c>
      <c r="T553" s="53"/>
      <c r="U553" s="53">
        <f>IF($J553="нд","нд",O553-J553)</f>
        <v>-22.1</v>
      </c>
      <c r="V553" s="55">
        <f>IF($J553=0,0,U553/J553)</f>
        <v>-1</v>
      </c>
      <c r="W553" s="53">
        <f t="shared" si="672"/>
        <v>0</v>
      </c>
      <c r="X553" s="56">
        <f t="shared" si="672"/>
        <v>0</v>
      </c>
      <c r="Y553" s="53">
        <f>Q553-L553</f>
        <v>0</v>
      </c>
      <c r="Z553" s="56">
        <f>IF(Y553=0,0,Y553/L553)</f>
        <v>0</v>
      </c>
      <c r="AA553" s="53">
        <f>IF($J553="нд","нд",R553-M553)</f>
        <v>-22.1</v>
      </c>
      <c r="AB553" s="55">
        <f>IF(M553=0,0,AA553/M553)</f>
        <v>-1</v>
      </c>
      <c r="AC553" s="53">
        <f>IF($J553="нд","нд",S553-N553)</f>
        <v>0</v>
      </c>
      <c r="AD553" s="70">
        <f>IF(N553=0,0,AC553/N553)</f>
        <v>0</v>
      </c>
      <c r="AE553" s="58" t="str">
        <f>'[2]10квФ'!Z553</f>
        <v>Отклонений нет</v>
      </c>
    </row>
    <row r="554" spans="1:31" x14ac:dyDescent="0.25">
      <c r="A554" s="63" t="str">
        <f>'[2]10квФ'!A554</f>
        <v>21-0003</v>
      </c>
      <c r="B554" s="63">
        <f>'[2]10квФ'!B554</f>
        <v>0</v>
      </c>
      <c r="C554" s="63">
        <f>'[2]10квФ'!C554</f>
        <v>0</v>
      </c>
      <c r="D554" s="64" t="str">
        <f>'[2]10квФ'!D554</f>
        <v>-</v>
      </c>
      <c r="E554" s="78" t="str">
        <f>'[2]10квФ'!E554</f>
        <v>ГЭС</v>
      </c>
      <c r="F554" s="79">
        <f>'[2]10квФ'!F554</f>
        <v>0</v>
      </c>
      <c r="G554" s="59" t="str">
        <f>'[2]10квФ'!G554</f>
        <v>-</v>
      </c>
      <c r="H554" s="66" t="str">
        <f>'[2]10квФ'!H554</f>
        <v>-</v>
      </c>
      <c r="I554" s="60">
        <f>'[2]10квФ'!I554</f>
        <v>0</v>
      </c>
      <c r="J554" s="67"/>
      <c r="K554" s="67"/>
      <c r="L554" s="67"/>
      <c r="M554" s="67"/>
      <c r="N554" s="67"/>
      <c r="O554" s="67"/>
      <c r="P554" s="67"/>
      <c r="Q554" s="67"/>
      <c r="R554" s="67"/>
      <c r="S554" s="67"/>
      <c r="T554" s="67"/>
      <c r="U554" s="67"/>
      <c r="V554" s="67"/>
      <c r="W554" s="67"/>
      <c r="X554" s="67"/>
      <c r="Y554" s="67"/>
      <c r="Z554" s="67"/>
      <c r="AA554" s="67"/>
      <c r="AB554" s="67"/>
      <c r="AC554" s="67"/>
      <c r="AD554" s="67"/>
      <c r="AE554" s="67"/>
    </row>
    <row r="555" spans="1:31" ht="126" x14ac:dyDescent="0.25">
      <c r="A555" s="63" t="str">
        <f>'[2]10квФ'!A555</f>
        <v>НМА-21</v>
      </c>
      <c r="B555" s="63" t="str">
        <f>'[2]10квФ'!B555</f>
        <v>есть</v>
      </c>
      <c r="C555" s="63" t="str">
        <f>'[2]10квФ'!C555</f>
        <v>план</v>
      </c>
      <c r="D555" s="64" t="str">
        <f>'[2]10квФ'!D555</f>
        <v>да</v>
      </c>
      <c r="E555" s="65" t="str">
        <f>'[2]10квФ'!E555</f>
        <v>нет</v>
      </c>
      <c r="F555" s="50"/>
      <c r="G555" s="59" t="str">
        <f>'[2]10квФ'!G555</f>
        <v>1.6</v>
      </c>
      <c r="H555" s="66" t="str">
        <f>'[2]10квФ'!H555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I555" s="60" t="str">
        <f>'[2]10квФ'!I555</f>
        <v>O_НМА-21</v>
      </c>
      <c r="J555" s="52">
        <f>IF(B555="есть",'[2]10квФ'!M555,"нд")</f>
        <v>23.484766270000001</v>
      </c>
      <c r="K555" s="52">
        <f>IF($B555="есть",[2]ист!K555,"нд")</f>
        <v>0</v>
      </c>
      <c r="L555" s="52">
        <f>IF($B555="есть",[2]ист!L555,"нд")</f>
        <v>0</v>
      </c>
      <c r="M555" s="52">
        <f>IF($B555="есть",[2]ист!M555,"нд")</f>
        <v>23.484766270000001</v>
      </c>
      <c r="N555" s="52">
        <f>IF($B555="есть",[2]ист!O555+[2]ист!P555+[2]ист!Q555,"нд")</f>
        <v>0</v>
      </c>
      <c r="O555" s="53">
        <f>ROUND('[2]10квФ'!N555,8)</f>
        <v>0</v>
      </c>
      <c r="P555" s="53">
        <f>[2]ист!W555</f>
        <v>0</v>
      </c>
      <c r="Q555" s="53">
        <f>[2]ист!X555</f>
        <v>0</v>
      </c>
      <c r="R555" s="53">
        <f>ROUND(([2]ист!Y555+[2]ист!Z555),8)</f>
        <v>0</v>
      </c>
      <c r="S555" s="53">
        <f>O555-R555</f>
        <v>0</v>
      </c>
      <c r="T555" s="54">
        <f t="shared" ref="T555:T560" si="675">(O555-SUM(Q555:S555))*1000000</f>
        <v>0</v>
      </c>
      <c r="U555" s="53">
        <f t="shared" ref="U555:U560" si="676">IF($J555="нд","нд",O555-J555)</f>
        <v>-23.484766270000001</v>
      </c>
      <c r="V555" s="55">
        <f t="shared" ref="V555:V560" si="677">IF($J555=0,0,U555/J555)</f>
        <v>-1</v>
      </c>
      <c r="W555" s="53">
        <f t="shared" ref="W555:X560" si="678">IF($J555="нд","нд",0)</f>
        <v>0</v>
      </c>
      <c r="X555" s="56">
        <f t="shared" si="678"/>
        <v>0</v>
      </c>
      <c r="Y555" s="53">
        <f t="shared" ref="Y555:Y560" si="679">Q555-L555</f>
        <v>0</v>
      </c>
      <c r="Z555" s="56">
        <f t="shared" ref="Z555:Z560" si="680">IF(Y555=0,0,Y555/L555)</f>
        <v>0</v>
      </c>
      <c r="AA555" s="53">
        <f t="shared" ref="AA555:AA560" si="681">IF($J555="нд","нд",R555-M555)</f>
        <v>-23.484766270000001</v>
      </c>
      <c r="AB555" s="55">
        <f t="shared" ref="AB555:AB560" si="682">IF(M555=0,0,AA555/M555)</f>
        <v>-1</v>
      </c>
      <c r="AC555" s="53">
        <f t="shared" ref="AC555:AC560" si="683">IF($J555="нд","нд",S555-N555)</f>
        <v>0</v>
      </c>
      <c r="AD555" s="70">
        <f t="shared" ref="AD555:AD560" si="684">IF(N555=0,0,AC555/N555)</f>
        <v>0</v>
      </c>
      <c r="AE555" s="58" t="str">
        <f>'[2]10квФ'!Z555</f>
        <v>Отклонений нет.</v>
      </c>
    </row>
    <row r="556" spans="1:31" x14ac:dyDescent="0.25">
      <c r="A556" s="63">
        <f>'[2]10квФ'!A556</f>
        <v>0</v>
      </c>
      <c r="B556" s="63">
        <f>'[2]10квФ'!B556</f>
        <v>0</v>
      </c>
      <c r="C556" s="63">
        <f>'[2]10квФ'!C556</f>
        <v>0</v>
      </c>
      <c r="D556" s="64" t="str">
        <f>'[2]10квФ'!D556</f>
        <v>-</v>
      </c>
      <c r="E556" s="65">
        <f>'[2]10квФ'!E556</f>
        <v>0</v>
      </c>
      <c r="F556" s="50"/>
      <c r="G556" s="59" t="str">
        <f>'[2]10квФ'!G556</f>
        <v>-</v>
      </c>
      <c r="H556" s="66" t="str">
        <f>'[2]10квФ'!H556</f>
        <v>-</v>
      </c>
      <c r="I556" s="60" t="str">
        <f>'[2]10квФ'!I556</f>
        <v>-</v>
      </c>
      <c r="J556" s="52"/>
      <c r="K556" s="52"/>
      <c r="L556" s="52"/>
      <c r="M556" s="52"/>
      <c r="N556" s="52"/>
      <c r="O556" s="53"/>
      <c r="P556" s="53"/>
      <c r="Q556" s="53"/>
      <c r="R556" s="53"/>
      <c r="S556" s="53"/>
      <c r="T556" s="54"/>
      <c r="U556" s="53"/>
      <c r="V556" s="55"/>
      <c r="W556" s="53"/>
      <c r="X556" s="56"/>
      <c r="Y556" s="53"/>
      <c r="Z556" s="56"/>
      <c r="AA556" s="53"/>
      <c r="AB556" s="55"/>
      <c r="AC556" s="53"/>
      <c r="AD556" s="55"/>
      <c r="AE556" s="58"/>
    </row>
    <row r="557" spans="1:31" x14ac:dyDescent="0.25">
      <c r="A557" s="63">
        <f>'[2]10квФ'!A557</f>
        <v>0</v>
      </c>
      <c r="B557" s="63">
        <f>'[2]10квФ'!B557</f>
        <v>0</v>
      </c>
      <c r="C557" s="63">
        <f>'[2]10квФ'!C557</f>
        <v>0</v>
      </c>
      <c r="D557" s="64" t="str">
        <f>'[2]10квФ'!D557</f>
        <v>-</v>
      </c>
      <c r="E557" s="65">
        <f>'[2]10квФ'!E557</f>
        <v>0</v>
      </c>
      <c r="F557" s="50"/>
      <c r="G557" s="59" t="str">
        <f>'[2]10квФ'!G557</f>
        <v>-</v>
      </c>
      <c r="H557" s="66" t="str">
        <f>'[2]10квФ'!H557</f>
        <v>-</v>
      </c>
      <c r="I557" s="60" t="str">
        <f>'[2]10квФ'!I557</f>
        <v>-</v>
      </c>
      <c r="J557" s="52"/>
      <c r="K557" s="52"/>
      <c r="L557" s="52"/>
      <c r="M557" s="52"/>
      <c r="N557" s="52"/>
      <c r="O557" s="53"/>
      <c r="P557" s="53"/>
      <c r="Q557" s="53"/>
      <c r="R557" s="53"/>
      <c r="S557" s="53"/>
      <c r="T557" s="54"/>
      <c r="U557" s="53"/>
      <c r="V557" s="55"/>
      <c r="W557" s="53"/>
      <c r="X557" s="56"/>
      <c r="Y557" s="53"/>
      <c r="Z557" s="56"/>
      <c r="AA557" s="53"/>
      <c r="AB557" s="55"/>
      <c r="AC557" s="53"/>
      <c r="AD557" s="55"/>
      <c r="AE557" s="58"/>
    </row>
    <row r="558" spans="1:31" x14ac:dyDescent="0.25">
      <c r="A558" s="63">
        <f>'[2]10квФ'!A558</f>
        <v>0</v>
      </c>
      <c r="B558" s="63">
        <f>'[2]10квФ'!B558</f>
        <v>0</v>
      </c>
      <c r="C558" s="63">
        <f>'[2]10квФ'!C558</f>
        <v>0</v>
      </c>
      <c r="D558" s="64" t="str">
        <f>'[2]10квФ'!D558</f>
        <v>-</v>
      </c>
      <c r="E558" s="65">
        <f>'[2]10квФ'!E558</f>
        <v>0</v>
      </c>
      <c r="F558" s="50"/>
      <c r="G558" s="59" t="str">
        <f>'[2]10квФ'!G558</f>
        <v>-</v>
      </c>
      <c r="H558" s="66" t="str">
        <f>'[2]10квФ'!H558</f>
        <v>-</v>
      </c>
      <c r="I558" s="60" t="str">
        <f>'[2]10квФ'!I558</f>
        <v>-</v>
      </c>
      <c r="J558" s="52"/>
      <c r="K558" s="52"/>
      <c r="L558" s="52"/>
      <c r="M558" s="52"/>
      <c r="N558" s="52"/>
      <c r="O558" s="53"/>
      <c r="P558" s="53"/>
      <c r="Q558" s="53"/>
      <c r="R558" s="53"/>
      <c r="S558" s="53"/>
      <c r="T558" s="54"/>
      <c r="U558" s="53"/>
      <c r="V558" s="55"/>
      <c r="W558" s="53"/>
      <c r="X558" s="56"/>
      <c r="Y558" s="53"/>
      <c r="Z558" s="56"/>
      <c r="AA558" s="53"/>
      <c r="AB558" s="55"/>
      <c r="AC558" s="53"/>
      <c r="AD558" s="55"/>
      <c r="AE558" s="58"/>
    </row>
    <row r="559" spans="1:31" ht="78.75" x14ac:dyDescent="0.25">
      <c r="A559" s="63" t="str">
        <f>'[2]10квФ'!A559</f>
        <v>НМА-22</v>
      </c>
      <c r="B559" s="63" t="str">
        <f>'[2]10квФ'!B559</f>
        <v>есть</v>
      </c>
      <c r="C559" s="63" t="str">
        <f>'[2]10квФ'!C559</f>
        <v>план</v>
      </c>
      <c r="D559" s="64" t="str">
        <f>'[2]10квФ'!D559</f>
        <v>да</v>
      </c>
      <c r="E559" s="65" t="str">
        <f>'[2]10квФ'!E559</f>
        <v>нет</v>
      </c>
      <c r="F559" s="50"/>
      <c r="G559" s="59" t="str">
        <f>'[2]10квФ'!G559</f>
        <v>1.6</v>
      </c>
      <c r="H559" s="66" t="str">
        <f>'[2]10квФ'!H559</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I559" s="60" t="str">
        <f>'[2]10квФ'!I559</f>
        <v>O_НМА-22</v>
      </c>
      <c r="J559" s="52">
        <f>IF(B559="есть",'[2]10квФ'!M559,"нд")</f>
        <v>36.30495758</v>
      </c>
      <c r="K559" s="52">
        <f>IF($B559="есть",[2]ист!K559,"нд")</f>
        <v>0</v>
      </c>
      <c r="L559" s="52">
        <f>IF($B559="есть",[2]ист!L559,"нд")</f>
        <v>0</v>
      </c>
      <c r="M559" s="52">
        <f>IF($B559="есть",[2]ист!M559,"нд")</f>
        <v>36.30495758</v>
      </c>
      <c r="N559" s="52">
        <f>IF($B559="есть",[2]ист!O559+[2]ист!P559+[2]ист!Q559,"нд")</f>
        <v>0</v>
      </c>
      <c r="O559" s="53">
        <f>ROUND('[2]10квФ'!N559,8)</f>
        <v>0</v>
      </c>
      <c r="P559" s="53">
        <f>[2]ист!W559</f>
        <v>0</v>
      </c>
      <c r="Q559" s="53">
        <f>[2]ист!X559</f>
        <v>0</v>
      </c>
      <c r="R559" s="53">
        <f>ROUND(([2]ист!Y559+[2]ист!Z559),8)</f>
        <v>0</v>
      </c>
      <c r="S559" s="53">
        <f t="shared" ref="S559:S560" si="685">O559-R559</f>
        <v>0</v>
      </c>
      <c r="T559" s="54">
        <f t="shared" si="675"/>
        <v>0</v>
      </c>
      <c r="U559" s="53">
        <f t="shared" si="676"/>
        <v>-36.30495758</v>
      </c>
      <c r="V559" s="70">
        <f t="shared" si="677"/>
        <v>-1</v>
      </c>
      <c r="W559" s="53">
        <f t="shared" si="678"/>
        <v>0</v>
      </c>
      <c r="X559" s="56">
        <f t="shared" si="678"/>
        <v>0</v>
      </c>
      <c r="Y559" s="53">
        <f t="shared" si="679"/>
        <v>0</v>
      </c>
      <c r="Z559" s="56">
        <f t="shared" si="680"/>
        <v>0</v>
      </c>
      <c r="AA559" s="53">
        <f t="shared" si="681"/>
        <v>-36.30495758</v>
      </c>
      <c r="AB559" s="69">
        <f t="shared" si="682"/>
        <v>-1</v>
      </c>
      <c r="AC559" s="53">
        <f t="shared" si="683"/>
        <v>0</v>
      </c>
      <c r="AD559" s="70">
        <f t="shared" si="684"/>
        <v>0</v>
      </c>
      <c r="AE559" s="58" t="str">
        <f>'[2]10квФ'!Z559</f>
        <v>Отклонение менее 5%.</v>
      </c>
    </row>
    <row r="560" spans="1:31" ht="78.75" x14ac:dyDescent="0.25">
      <c r="A560" s="63" t="str">
        <f>'[2]10квФ'!A560</f>
        <v>НИОКР22</v>
      </c>
      <c r="B560" s="63" t="str">
        <f>'[2]10квФ'!B560</f>
        <v>есть</v>
      </c>
      <c r="C560" s="63" t="str">
        <f>'[2]10квФ'!C560</f>
        <v>план</v>
      </c>
      <c r="D560" s="64" t="str">
        <f>'[2]10квФ'!D560</f>
        <v>да</v>
      </c>
      <c r="E560" s="65" t="str">
        <f>'[2]10квФ'!E560</f>
        <v>нет</v>
      </c>
      <c r="F560" s="50"/>
      <c r="G560" s="59" t="str">
        <f>'[2]10квФ'!G560</f>
        <v>1.6</v>
      </c>
      <c r="H560" s="66" t="str">
        <f>'[2]10квФ'!H560</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I560" s="60" t="str">
        <f>'[2]10квФ'!I560</f>
        <v>O_НИОКР22</v>
      </c>
      <c r="J560" s="52">
        <f>IF(B560="есть",'[2]10квФ'!M560,"нд")</f>
        <v>12.9376</v>
      </c>
      <c r="K560" s="52">
        <v>0</v>
      </c>
      <c r="L560" s="52">
        <f>IF($B560="есть",[2]ист!L560,"нд")</f>
        <v>0</v>
      </c>
      <c r="M560" s="52">
        <f>IF($B560="есть",[2]ист!M560,"нд")</f>
        <v>12.9376</v>
      </c>
      <c r="N560" s="52">
        <f>IF($B560="есть",[2]ист!O560+[2]ист!P560+[2]ист!Q560,"нд")</f>
        <v>0</v>
      </c>
      <c r="O560" s="53">
        <f>ROUND('[2]10квФ'!N560,8)</f>
        <v>0</v>
      </c>
      <c r="P560" s="53">
        <f>[2]ист!W560</f>
        <v>0</v>
      </c>
      <c r="Q560" s="53">
        <f>[2]ист!X560</f>
        <v>0</v>
      </c>
      <c r="R560" s="53">
        <f>ROUND(([2]ист!Y560+[2]ист!Z560),8)</f>
        <v>0</v>
      </c>
      <c r="S560" s="53">
        <f t="shared" si="685"/>
        <v>0</v>
      </c>
      <c r="T560" s="54">
        <f t="shared" si="675"/>
        <v>0</v>
      </c>
      <c r="U560" s="53">
        <f t="shared" si="676"/>
        <v>-12.9376</v>
      </c>
      <c r="V560" s="55">
        <f t="shared" si="677"/>
        <v>-1</v>
      </c>
      <c r="W560" s="53">
        <f t="shared" si="678"/>
        <v>0</v>
      </c>
      <c r="X560" s="56">
        <f t="shared" si="678"/>
        <v>0</v>
      </c>
      <c r="Y560" s="53">
        <f t="shared" si="679"/>
        <v>0</v>
      </c>
      <c r="Z560" s="56">
        <f t="shared" si="680"/>
        <v>0</v>
      </c>
      <c r="AA560" s="53">
        <f t="shared" si="681"/>
        <v>-12.9376</v>
      </c>
      <c r="AB560" s="55">
        <f t="shared" si="682"/>
        <v>-1</v>
      </c>
      <c r="AC560" s="53">
        <f t="shared" si="683"/>
        <v>0</v>
      </c>
      <c r="AD560" s="70">
        <f t="shared" si="684"/>
        <v>0</v>
      </c>
      <c r="AE560" s="58" t="str">
        <f>'[2]10квФ'!Z560</f>
        <v>Отклонений нет.</v>
      </c>
    </row>
    <row r="561" spans="1:31" x14ac:dyDescent="0.25">
      <c r="A561" s="63">
        <f>'[2]10квФ'!A561</f>
        <v>0</v>
      </c>
      <c r="B561" s="63">
        <f>'[2]10квФ'!B561</f>
        <v>0</v>
      </c>
      <c r="C561" s="63">
        <f>'[2]10квФ'!C561</f>
        <v>0</v>
      </c>
      <c r="D561" s="64">
        <f>'[2]10квФ'!D561</f>
        <v>0</v>
      </c>
      <c r="E561" s="65">
        <f>'[2]10квФ'!E561</f>
        <v>0</v>
      </c>
      <c r="F561" s="50"/>
      <c r="G561" s="59" t="str">
        <f>'[2]10квФ'!G561</f>
        <v>-</v>
      </c>
      <c r="H561" s="66" t="str">
        <f>'[2]10квФ'!H561</f>
        <v>-</v>
      </c>
      <c r="I561" s="60" t="str">
        <f>'[2]10квФ'!I561</f>
        <v>-</v>
      </c>
      <c r="J561" s="52"/>
      <c r="K561" s="52"/>
      <c r="L561" s="52"/>
      <c r="M561" s="52"/>
      <c r="N561" s="52"/>
      <c r="O561" s="53"/>
      <c r="P561" s="53"/>
      <c r="Q561" s="53"/>
      <c r="R561" s="53"/>
      <c r="S561" s="53"/>
      <c r="T561" s="53"/>
      <c r="U561" s="53"/>
      <c r="V561" s="55"/>
      <c r="W561" s="53"/>
      <c r="X561" s="56"/>
      <c r="Y561" s="53"/>
      <c r="Z561" s="56"/>
      <c r="AA561" s="53"/>
      <c r="AB561" s="55"/>
      <c r="AC561" s="53"/>
      <c r="AD561" s="55"/>
      <c r="AE561" s="67"/>
    </row>
    <row r="562" spans="1:31" x14ac:dyDescent="0.25">
      <c r="A562" s="63">
        <f>'[2]10квФ'!A562</f>
        <v>0</v>
      </c>
      <c r="B562" s="63">
        <f>'[2]10квФ'!B562</f>
        <v>0</v>
      </c>
      <c r="C562" s="63">
        <f>'[2]10квФ'!C562</f>
        <v>0</v>
      </c>
      <c r="D562" s="64">
        <f>'[2]10квФ'!D562</f>
        <v>0</v>
      </c>
      <c r="E562" s="65">
        <f>'[2]10квФ'!E562</f>
        <v>0</v>
      </c>
      <c r="F562" s="50"/>
      <c r="G562" s="59" t="str">
        <f>'[2]10квФ'!G562</f>
        <v>-</v>
      </c>
      <c r="H562" s="66" t="str">
        <f>'[2]10квФ'!H562</f>
        <v>-</v>
      </c>
      <c r="I562" s="60" t="str">
        <f>'[2]10квФ'!I562</f>
        <v>-</v>
      </c>
      <c r="J562" s="52"/>
      <c r="K562" s="52"/>
      <c r="L562" s="52"/>
      <c r="M562" s="52"/>
      <c r="N562" s="52"/>
      <c r="O562" s="53"/>
      <c r="P562" s="53"/>
      <c r="Q562" s="53"/>
      <c r="R562" s="53"/>
      <c r="S562" s="53"/>
      <c r="T562" s="53"/>
      <c r="U562" s="53"/>
      <c r="V562" s="55"/>
      <c r="W562" s="53"/>
      <c r="X562" s="56"/>
      <c r="Y562" s="53"/>
      <c r="Z562" s="56"/>
      <c r="AA562" s="53"/>
      <c r="AB562" s="55"/>
      <c r="AC562" s="53"/>
      <c r="AD562" s="55"/>
      <c r="AE562" s="67"/>
    </row>
    <row r="563" spans="1:31" x14ac:dyDescent="0.25">
      <c r="A563" s="63">
        <f>'[2]10квФ'!A563</f>
        <v>0</v>
      </c>
      <c r="B563" s="63">
        <f>'[2]10квФ'!B563</f>
        <v>0</v>
      </c>
      <c r="C563" s="63">
        <f>'[2]10квФ'!C563</f>
        <v>0</v>
      </c>
      <c r="D563" s="64">
        <f>'[2]10квФ'!D563</f>
        <v>0</v>
      </c>
      <c r="E563" s="65">
        <f>'[2]10квФ'!E563</f>
        <v>0</v>
      </c>
      <c r="F563" s="50"/>
      <c r="G563" s="59" t="str">
        <f>'[2]10квФ'!G563</f>
        <v>-</v>
      </c>
      <c r="H563" s="66" t="str">
        <f>'[2]10квФ'!H563</f>
        <v>-</v>
      </c>
      <c r="I563" s="60" t="str">
        <f>'[2]10квФ'!I563</f>
        <v>-</v>
      </c>
      <c r="J563" s="52"/>
      <c r="K563" s="52"/>
      <c r="L563" s="52"/>
      <c r="M563" s="52"/>
      <c r="N563" s="52"/>
      <c r="O563" s="53"/>
      <c r="P563" s="53"/>
      <c r="Q563" s="53"/>
      <c r="R563" s="53"/>
      <c r="S563" s="53"/>
      <c r="T563" s="53"/>
      <c r="U563" s="53"/>
      <c r="V563" s="55"/>
      <c r="W563" s="53"/>
      <c r="X563" s="56"/>
      <c r="Y563" s="53"/>
      <c r="Z563" s="56"/>
      <c r="AA563" s="53"/>
      <c r="AB563" s="55"/>
      <c r="AC563" s="53"/>
      <c r="AD563" s="55"/>
      <c r="AE563" s="67"/>
    </row>
    <row r="564" spans="1:31" x14ac:dyDescent="0.25">
      <c r="A564" s="63">
        <f>'[2]10квФ'!A564</f>
        <v>0</v>
      </c>
      <c r="B564" s="63">
        <f>'[2]10квФ'!B564</f>
        <v>0</v>
      </c>
      <c r="C564" s="63">
        <f>'[2]10квФ'!C564</f>
        <v>0</v>
      </c>
      <c r="D564" s="64">
        <f>'[2]10квФ'!D564</f>
        <v>0</v>
      </c>
      <c r="E564" s="65">
        <f>'[2]10квФ'!E564</f>
        <v>0</v>
      </c>
      <c r="F564" s="50"/>
      <c r="G564" s="59" t="str">
        <f>'[2]10квФ'!G564</f>
        <v>-</v>
      </c>
      <c r="H564" s="66" t="str">
        <f>'[2]10квФ'!H564</f>
        <v>-</v>
      </c>
      <c r="I564" s="60" t="str">
        <f>'[2]10квФ'!I564</f>
        <v>-</v>
      </c>
      <c r="J564" s="52"/>
      <c r="K564" s="52"/>
      <c r="L564" s="52"/>
      <c r="M564" s="52"/>
      <c r="N564" s="52"/>
      <c r="O564" s="53"/>
      <c r="P564" s="53"/>
      <c r="Q564" s="53"/>
      <c r="R564" s="53"/>
      <c r="S564" s="53"/>
      <c r="T564" s="53"/>
      <c r="U564" s="53"/>
      <c r="V564" s="55"/>
      <c r="W564" s="53"/>
      <c r="X564" s="56"/>
      <c r="Y564" s="53"/>
      <c r="Z564" s="56"/>
      <c r="AA564" s="53"/>
      <c r="AB564" s="55"/>
      <c r="AC564" s="53"/>
      <c r="AD564" s="55"/>
      <c r="AE564" s="67"/>
    </row>
    <row r="565" spans="1:31" x14ac:dyDescent="0.25">
      <c r="A565" s="63">
        <f>'[2]10квФ'!A565</f>
        <v>0</v>
      </c>
      <c r="B565" s="63">
        <f>'[2]10квФ'!B565</f>
        <v>0</v>
      </c>
      <c r="C565" s="63">
        <f>'[2]10квФ'!C565</f>
        <v>0</v>
      </c>
      <c r="D565" s="64">
        <f>'[2]10квФ'!D565</f>
        <v>0</v>
      </c>
      <c r="E565" s="65">
        <f>'[2]10квФ'!E565</f>
        <v>0</v>
      </c>
      <c r="F565" s="50"/>
      <c r="G565" s="59" t="str">
        <f>'[2]10квФ'!G565</f>
        <v>-</v>
      </c>
      <c r="H565" s="66" t="str">
        <f>'[2]10квФ'!H565</f>
        <v>-</v>
      </c>
      <c r="I565" s="60" t="str">
        <f>'[2]10квФ'!I565</f>
        <v>-</v>
      </c>
      <c r="J565" s="52"/>
      <c r="K565" s="52"/>
      <c r="L565" s="52"/>
      <c r="M565" s="52"/>
      <c r="N565" s="52"/>
      <c r="O565" s="53"/>
      <c r="P565" s="53"/>
      <c r="Q565" s="53"/>
      <c r="R565" s="53"/>
      <c r="S565" s="53"/>
      <c r="T565" s="53"/>
      <c r="U565" s="53"/>
      <c r="V565" s="55"/>
      <c r="W565" s="53"/>
      <c r="X565" s="56"/>
      <c r="Y565" s="53"/>
      <c r="Z565" s="56"/>
      <c r="AA565" s="53"/>
      <c r="AB565" s="55"/>
      <c r="AC565" s="53"/>
      <c r="AD565" s="55"/>
      <c r="AE565" s="67"/>
    </row>
    <row r="566" spans="1:31" ht="63" x14ac:dyDescent="0.25">
      <c r="A566" s="63" t="str">
        <f>'[2]10квФ'!A566</f>
        <v>25-0246</v>
      </c>
      <c r="B566" s="63">
        <f>'[2]10квФ'!B566</f>
        <v>0</v>
      </c>
      <c r="C566" s="63" t="str">
        <f>'[2]10квФ'!C566</f>
        <v>внеплан</v>
      </c>
      <c r="D566" s="64" t="str">
        <f>'[2]10квФ'!D566</f>
        <v>да</v>
      </c>
      <c r="E566" s="65" t="str">
        <f>'[2]10квФ'!E566</f>
        <v>не проф</v>
      </c>
      <c r="F566" s="50"/>
      <c r="G566" s="59" t="str">
        <f>'[2]10квФ'!G566</f>
        <v>1.6</v>
      </c>
      <c r="H566" s="66" t="str">
        <f>'[2]10квФ'!H566</f>
        <v>Монтаж счетчика водомерного для санатория-профилактория "Энергетик"</v>
      </c>
      <c r="I566" s="60" t="str">
        <f>'[2]10квФ'!I566</f>
        <v>P_25-0246</v>
      </c>
      <c r="J566" s="52" t="str">
        <f>IF(B566="есть",'[2]10квФ'!M566,"нд")</f>
        <v>нд</v>
      </c>
      <c r="K566" s="52" t="str">
        <f>IF($B566="есть",[2]ист!K566,"нд")</f>
        <v>нд</v>
      </c>
      <c r="L566" s="52" t="str">
        <f>IF($B566="есть",[2]ист!L566,"нд")</f>
        <v>нд</v>
      </c>
      <c r="M566" s="52" t="str">
        <f>IF($B566="есть",[2]ист!M566,"нд")</f>
        <v>нд</v>
      </c>
      <c r="N566" s="52" t="str">
        <f>IF($B566="есть",[2]ист!O566+[2]ист!P566+[2]ист!Q566,"нд")</f>
        <v>нд</v>
      </c>
      <c r="O566" s="53">
        <f>ROUND('[2]10квФ'!N566,8)</f>
        <v>0.13182582000000001</v>
      </c>
      <c r="P566" s="53">
        <f>[2]ист!W566</f>
        <v>0</v>
      </c>
      <c r="Q566" s="53">
        <f>[2]ист!X566</f>
        <v>0</v>
      </c>
      <c r="R566" s="53">
        <f>ROUND(([2]ист!Y566+[2]ист!Z566),8)</f>
        <v>0</v>
      </c>
      <c r="S566" s="53">
        <f>O566-R566</f>
        <v>0.13182582000000001</v>
      </c>
      <c r="T566" s="67"/>
      <c r="U566" s="53" t="str">
        <f t="shared" ref="U566" si="686">IF($J566="нд","нд",O566-J566)</f>
        <v>нд</v>
      </c>
      <c r="V566" s="55" t="str">
        <f t="shared" ref="V566" si="687">IF($J566="нд", "нд",U566/J566)</f>
        <v>нд</v>
      </c>
      <c r="W566" s="53" t="str">
        <f t="shared" ref="W566:Y566" si="688">IF($J566="нд","нд",0)</f>
        <v>нд</v>
      </c>
      <c r="X566" s="56" t="str">
        <f t="shared" si="688"/>
        <v>нд</v>
      </c>
      <c r="Y566" s="53" t="str">
        <f t="shared" si="688"/>
        <v>нд</v>
      </c>
      <c r="Z566" s="56" t="str">
        <f t="shared" ref="Z566" si="689">IF(Y566="нд","нд",0)</f>
        <v>нд</v>
      </c>
      <c r="AA566" s="53" t="str">
        <f t="shared" ref="AA566" si="690">IF($J566="нд","нд",R566-M566)</f>
        <v>нд</v>
      </c>
      <c r="AB566" s="55" t="str">
        <f t="shared" ref="AB566" si="691">IF(M566="нд","нд",AA566/M566)</f>
        <v>нд</v>
      </c>
      <c r="AC566" s="53" t="str">
        <f t="shared" ref="AC566" si="692">IF($J566="нд","нд",S566-N566)</f>
        <v>нд</v>
      </c>
      <c r="AD566" s="55" t="str">
        <f t="shared" ref="AD566" si="693">IF(N566="нд","нд",AC566/N566)</f>
        <v>нд</v>
      </c>
      <c r="AE566" s="58" t="str">
        <f>'[2]10квФ'!Z566</f>
        <v>Монтаж счетчика водомерного для холодной воды для санатория-профилактория "Энергетик": 
Замена счетчика воды (с допуском до 31.12.2024) на одноструйный турбинный класса (поверка до 25.10.2030).</v>
      </c>
    </row>
    <row r="567" spans="1:31" x14ac:dyDescent="0.25">
      <c r="A567" s="63">
        <f>'[2]10квФ'!A567</f>
        <v>0</v>
      </c>
      <c r="B567" s="63">
        <f>'[2]10квФ'!B567</f>
        <v>0</v>
      </c>
      <c r="C567" s="63">
        <f>'[2]10квФ'!C567</f>
        <v>0</v>
      </c>
      <c r="D567" s="64" t="str">
        <f>'[2]10квФ'!D567</f>
        <v>-</v>
      </c>
      <c r="E567" s="65">
        <f>'[2]10квФ'!E567</f>
        <v>0</v>
      </c>
      <c r="F567" s="50"/>
      <c r="G567" s="59" t="str">
        <f>'[2]10квФ'!G567</f>
        <v>-</v>
      </c>
      <c r="H567" s="66" t="str">
        <f>'[2]10квФ'!H567</f>
        <v>-</v>
      </c>
      <c r="I567" s="60" t="str">
        <f>'[2]10квФ'!I567</f>
        <v>-</v>
      </c>
      <c r="J567" s="67"/>
      <c r="K567" s="67"/>
      <c r="L567" s="67"/>
      <c r="M567" s="67"/>
      <c r="N567" s="67"/>
      <c r="O567" s="67"/>
      <c r="P567" s="67"/>
      <c r="Q567" s="67"/>
      <c r="R567" s="67"/>
      <c r="S567" s="67"/>
      <c r="T567" s="67"/>
      <c r="U567" s="67"/>
      <c r="V567" s="67"/>
      <c r="W567" s="67"/>
      <c r="X567" s="67"/>
      <c r="Y567" s="67"/>
      <c r="Z567" s="67"/>
      <c r="AA567" s="67"/>
      <c r="AB567" s="67"/>
      <c r="AC567" s="67"/>
      <c r="AD567" s="67"/>
      <c r="AE567" s="67"/>
    </row>
    <row r="569" spans="1:31" x14ac:dyDescent="0.25">
      <c r="H569" s="80"/>
    </row>
    <row r="571" spans="1:31" x14ac:dyDescent="0.25">
      <c r="H571" s="81"/>
    </row>
    <row r="574" spans="1:31" x14ac:dyDescent="0.25">
      <c r="H574" s="82"/>
    </row>
    <row r="575" spans="1:31" x14ac:dyDescent="0.25">
      <c r="H575" s="82"/>
    </row>
    <row r="577" spans="8:8" x14ac:dyDescent="0.25">
      <c r="H577" s="82"/>
    </row>
    <row r="578" spans="8:8" x14ac:dyDescent="0.25">
      <c r="H578" s="82"/>
    </row>
  </sheetData>
  <autoFilter ref="A21:AE567"/>
  <mergeCells count="35">
    <mergeCell ref="H9:AD9"/>
    <mergeCell ref="H2:AD2"/>
    <mergeCell ref="H4:AD4"/>
    <mergeCell ref="H5:AD5"/>
    <mergeCell ref="H7:AD7"/>
    <mergeCell ref="H8:AE8"/>
    <mergeCell ref="B14:B16"/>
    <mergeCell ref="C14:C16"/>
    <mergeCell ref="D14:D16"/>
    <mergeCell ref="E14:F14"/>
    <mergeCell ref="G14:G16"/>
    <mergeCell ref="H10:AD10"/>
    <mergeCell ref="J12:S12"/>
    <mergeCell ref="U12:AD13"/>
    <mergeCell ref="AE12:AE16"/>
    <mergeCell ref="J13:S13"/>
    <mergeCell ref="H14:H16"/>
    <mergeCell ref="I14:I16"/>
    <mergeCell ref="J14:N14"/>
    <mergeCell ref="O14:S14"/>
    <mergeCell ref="U14:V15"/>
    <mergeCell ref="Q15:Q16"/>
    <mergeCell ref="R15:R16"/>
    <mergeCell ref="S15:S16"/>
    <mergeCell ref="Y14:Z15"/>
    <mergeCell ref="AA14:AB15"/>
    <mergeCell ref="AC14:AD15"/>
    <mergeCell ref="J15:J16"/>
    <mergeCell ref="K15:K16"/>
    <mergeCell ref="L15:L16"/>
    <mergeCell ref="M15:M16"/>
    <mergeCell ref="N15:N16"/>
    <mergeCell ref="O15:O16"/>
    <mergeCell ref="P15:P16"/>
    <mergeCell ref="W14:X15"/>
  </mergeCells>
  <conditionalFormatting sqref="AE20 J20:W20">
    <cfRule type="cellIs" dxfId="4" priority="5" operator="equal">
      <formula>0</formula>
    </cfRule>
  </conditionalFormatting>
  <conditionalFormatting sqref="X20">
    <cfRule type="cellIs" dxfId="3" priority="4" operator="equal">
      <formula>0</formula>
    </cfRule>
  </conditionalFormatting>
  <conditionalFormatting sqref="Z20 AB20 AD20">
    <cfRule type="cellIs" dxfId="2" priority="2" operator="equal">
      <formula>0</formula>
    </cfRule>
  </conditionalFormatting>
  <conditionalFormatting sqref="Y20 AA20 AC20">
    <cfRule type="cellIs" dxfId="1" priority="3" operator="equal">
      <formula>0</formula>
    </cfRule>
  </conditionalFormatting>
  <conditionalFormatting sqref="D20">
    <cfRule type="cellIs" dxfId="0" priority="1" operator="equal">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4"/>
  <sheetViews>
    <sheetView tabSelected="1" zoomScale="70" zoomScaleNormal="70" workbookViewId="0">
      <selection activeCell="N18" sqref="N18"/>
    </sheetView>
  </sheetViews>
  <sheetFormatPr defaultRowHeight="15.75" x14ac:dyDescent="0.25"/>
  <cols>
    <col min="1" max="1" width="11.28515625" style="90" customWidth="1"/>
    <col min="2" max="2" width="55.7109375" style="90" customWidth="1"/>
    <col min="3" max="3" width="15" style="90" customWidth="1"/>
    <col min="4" max="4" width="14.140625" style="92" customWidth="1"/>
    <col min="5" max="5" width="14" style="92" customWidth="1"/>
    <col min="6" max="6" width="13.42578125" style="92" customWidth="1"/>
    <col min="7" max="7" width="15.140625" style="92" customWidth="1"/>
    <col min="8" max="8" width="10.85546875" style="92" customWidth="1"/>
    <col min="9" max="9" width="14" style="92" customWidth="1"/>
    <col min="10" max="10" width="9.140625" style="92"/>
    <col min="11" max="11" width="10.5703125" style="92" customWidth="1"/>
    <col min="12" max="12" width="13.140625" style="92" customWidth="1"/>
    <col min="13" max="13" width="11.85546875" style="92" customWidth="1"/>
    <col min="14" max="14" width="14.140625" style="92" customWidth="1"/>
    <col min="15" max="16" width="11" style="92" customWidth="1"/>
    <col min="17" max="17" width="11.5703125" style="92" customWidth="1"/>
    <col min="18" max="18" width="11" style="92" customWidth="1"/>
    <col min="19" max="19" width="11.85546875" style="92" customWidth="1"/>
    <col min="20" max="20" width="13" style="92" customWidth="1"/>
    <col min="21" max="21" width="10.140625" style="92" customWidth="1"/>
    <col min="22" max="22" width="14.5703125" style="92" customWidth="1"/>
    <col min="23" max="23" width="12.5703125" style="92" customWidth="1"/>
    <col min="24" max="24" width="87.5703125" style="92" customWidth="1"/>
    <col min="25" max="16384" width="9.140625" style="92"/>
  </cols>
  <sheetData>
    <row r="1" spans="1:24" s="89" customFormat="1" ht="18.75" x14ac:dyDescent="0.3">
      <c r="A1" s="88"/>
      <c r="B1" s="88"/>
      <c r="C1" s="88"/>
      <c r="D1" s="2" t="s">
        <v>0</v>
      </c>
      <c r="E1" s="2"/>
      <c r="F1" s="2"/>
      <c r="G1" s="2"/>
      <c r="H1" s="2"/>
      <c r="I1" s="2"/>
      <c r="J1" s="2"/>
      <c r="K1" s="2"/>
      <c r="L1" s="2"/>
      <c r="M1" s="2"/>
      <c r="N1" s="2"/>
      <c r="O1" s="2"/>
      <c r="P1" s="2"/>
      <c r="Q1" s="2"/>
      <c r="R1" s="2"/>
      <c r="S1" s="2"/>
      <c r="T1" s="2"/>
      <c r="U1" s="2"/>
      <c r="V1" s="2"/>
      <c r="W1" s="2"/>
      <c r="X1" s="3" t="s">
        <v>1</v>
      </c>
    </row>
    <row r="2" spans="1:24" s="89" customFormat="1" ht="18.75" x14ac:dyDescent="0.3">
      <c r="A2" s="88"/>
      <c r="B2" s="132" t="s">
        <v>2</v>
      </c>
      <c r="C2" s="132"/>
      <c r="D2" s="132"/>
      <c r="E2" s="132"/>
      <c r="F2" s="132"/>
      <c r="G2" s="132"/>
      <c r="H2" s="132"/>
      <c r="I2" s="132"/>
      <c r="J2" s="132"/>
      <c r="K2" s="132"/>
      <c r="L2" s="132"/>
      <c r="M2" s="132"/>
      <c r="N2" s="132"/>
      <c r="O2" s="132"/>
      <c r="P2" s="132"/>
      <c r="Q2" s="132"/>
      <c r="R2" s="132"/>
      <c r="S2" s="132"/>
      <c r="T2" s="132"/>
      <c r="U2" s="132"/>
      <c r="V2" s="132"/>
      <c r="W2" s="132"/>
      <c r="X2" s="5" t="s">
        <v>3</v>
      </c>
    </row>
    <row r="3" spans="1:24" s="91" customFormat="1" x14ac:dyDescent="0.25">
      <c r="A3" s="90"/>
      <c r="B3" s="7"/>
      <c r="C3" s="7"/>
      <c r="D3" s="8"/>
      <c r="E3" s="8"/>
      <c r="F3" s="8"/>
      <c r="G3" s="8"/>
      <c r="H3" s="8"/>
      <c r="I3" s="8"/>
      <c r="J3" s="8"/>
      <c r="K3" s="8"/>
      <c r="L3" s="8"/>
      <c r="M3" s="8"/>
      <c r="N3" s="8"/>
      <c r="O3" s="8"/>
      <c r="P3" s="8"/>
      <c r="Q3" s="8"/>
      <c r="R3" s="8"/>
      <c r="S3" s="8"/>
      <c r="T3" s="8"/>
      <c r="U3" s="8"/>
      <c r="V3" s="8"/>
      <c r="W3" s="8"/>
      <c r="X3" s="9" t="s">
        <v>4</v>
      </c>
    </row>
    <row r="4" spans="1:24" s="89" customFormat="1" ht="18.75" customHeight="1" x14ac:dyDescent="0.3">
      <c r="A4" s="88"/>
      <c r="B4" s="132" t="s">
        <v>5</v>
      </c>
      <c r="C4" s="132"/>
      <c r="D4" s="132"/>
      <c r="E4" s="132"/>
      <c r="F4" s="132"/>
      <c r="G4" s="132"/>
      <c r="H4" s="132"/>
      <c r="I4" s="132"/>
      <c r="J4" s="132"/>
      <c r="K4" s="132"/>
      <c r="L4" s="132"/>
      <c r="M4" s="132"/>
      <c r="N4" s="132"/>
      <c r="O4" s="132"/>
      <c r="P4" s="132"/>
      <c r="Q4" s="132"/>
      <c r="R4" s="132"/>
      <c r="S4" s="132"/>
      <c r="T4" s="132"/>
      <c r="U4" s="132"/>
      <c r="V4" s="132"/>
      <c r="W4" s="132"/>
      <c r="X4" s="11"/>
    </row>
    <row r="5" spans="1:24" s="91" customFormat="1" x14ac:dyDescent="0.25">
      <c r="A5" s="90"/>
      <c r="B5" s="125" t="s">
        <v>6</v>
      </c>
      <c r="C5" s="125"/>
      <c r="D5" s="125"/>
      <c r="E5" s="125"/>
      <c r="F5" s="125"/>
      <c r="G5" s="125"/>
      <c r="H5" s="125"/>
      <c r="I5" s="125"/>
      <c r="J5" s="125"/>
      <c r="K5" s="125"/>
      <c r="L5" s="125"/>
      <c r="M5" s="125"/>
      <c r="N5" s="125"/>
      <c r="O5" s="125"/>
      <c r="P5" s="125"/>
      <c r="Q5" s="125"/>
      <c r="R5" s="125"/>
      <c r="S5" s="125"/>
      <c r="T5" s="125"/>
      <c r="U5" s="125"/>
      <c r="V5" s="125"/>
      <c r="W5" s="125"/>
      <c r="X5" s="12"/>
    </row>
    <row r="6" spans="1:24" s="91" customFormat="1" x14ac:dyDescent="0.25">
      <c r="A6" s="90"/>
      <c r="B6" s="12"/>
      <c r="C6" s="12"/>
      <c r="D6" s="13"/>
      <c r="E6" s="13"/>
      <c r="F6" s="13"/>
      <c r="G6" s="13"/>
      <c r="H6" s="13"/>
      <c r="I6" s="13"/>
      <c r="J6" s="13"/>
      <c r="K6" s="13"/>
      <c r="L6" s="13"/>
      <c r="M6" s="13"/>
      <c r="N6" s="13"/>
      <c r="O6" s="13"/>
      <c r="P6" s="13"/>
      <c r="Q6" s="13"/>
      <c r="R6" s="13"/>
      <c r="S6" s="13"/>
      <c r="T6" s="13"/>
      <c r="U6" s="13"/>
      <c r="V6" s="13"/>
      <c r="W6" s="13"/>
      <c r="X6" s="13"/>
    </row>
    <row r="7" spans="1:24" s="89" customFormat="1" ht="18.75" x14ac:dyDescent="0.3">
      <c r="A7" s="88"/>
      <c r="B7" s="132" t="s">
        <v>7</v>
      </c>
      <c r="C7" s="132"/>
      <c r="D7" s="132"/>
      <c r="E7" s="132"/>
      <c r="F7" s="132"/>
      <c r="G7" s="132"/>
      <c r="H7" s="132"/>
      <c r="I7" s="132"/>
      <c r="J7" s="132"/>
      <c r="K7" s="132"/>
      <c r="L7" s="132"/>
      <c r="M7" s="132"/>
      <c r="N7" s="132"/>
      <c r="O7" s="132"/>
      <c r="P7" s="132"/>
      <c r="Q7" s="132"/>
      <c r="R7" s="132"/>
      <c r="S7" s="132"/>
      <c r="T7" s="132"/>
      <c r="U7" s="132"/>
      <c r="V7" s="132"/>
      <c r="W7" s="132"/>
      <c r="X7" s="14"/>
    </row>
    <row r="8" spans="1:24" s="91" customFormat="1" x14ac:dyDescent="0.25">
      <c r="A8" s="90"/>
      <c r="B8" s="133"/>
      <c r="C8" s="133"/>
      <c r="D8" s="133"/>
      <c r="E8" s="133"/>
      <c r="F8" s="133"/>
      <c r="G8" s="133"/>
      <c r="H8" s="133"/>
      <c r="I8" s="133"/>
      <c r="J8" s="133"/>
      <c r="K8" s="133"/>
      <c r="L8" s="133"/>
      <c r="M8" s="133"/>
      <c r="N8" s="133"/>
      <c r="O8" s="133"/>
      <c r="P8" s="133"/>
      <c r="Q8" s="133"/>
      <c r="R8" s="133"/>
      <c r="S8" s="133"/>
      <c r="T8" s="133"/>
      <c r="U8" s="133"/>
      <c r="V8" s="133"/>
      <c r="W8" s="133"/>
      <c r="X8" s="133"/>
    </row>
    <row r="9" spans="1:24" s="89" customFormat="1" ht="18.75" x14ac:dyDescent="0.3">
      <c r="A9" s="88"/>
      <c r="B9" s="132" t="s">
        <v>8</v>
      </c>
      <c r="C9" s="132"/>
      <c r="D9" s="132"/>
      <c r="E9" s="132"/>
      <c r="F9" s="132"/>
      <c r="G9" s="132"/>
      <c r="H9" s="132"/>
      <c r="I9" s="132"/>
      <c r="J9" s="132"/>
      <c r="K9" s="132"/>
      <c r="L9" s="132"/>
      <c r="M9" s="132"/>
      <c r="N9" s="132"/>
      <c r="O9" s="132"/>
      <c r="P9" s="132"/>
      <c r="Q9" s="132"/>
      <c r="R9" s="132"/>
      <c r="S9" s="132"/>
      <c r="T9" s="132"/>
      <c r="U9" s="132"/>
      <c r="V9" s="132"/>
      <c r="W9" s="132"/>
      <c r="X9" s="15"/>
    </row>
    <row r="10" spans="1:24" s="91" customFormat="1" x14ac:dyDescent="0.25">
      <c r="A10" s="90"/>
      <c r="B10" s="125" t="s">
        <v>617</v>
      </c>
      <c r="C10" s="125"/>
      <c r="D10" s="125"/>
      <c r="E10" s="125"/>
      <c r="F10" s="125"/>
      <c r="G10" s="125"/>
      <c r="H10" s="125"/>
      <c r="I10" s="125"/>
      <c r="J10" s="125"/>
      <c r="K10" s="125"/>
      <c r="L10" s="125"/>
      <c r="M10" s="125"/>
      <c r="N10" s="125"/>
      <c r="O10" s="125"/>
      <c r="P10" s="125"/>
      <c r="Q10" s="125"/>
      <c r="R10" s="125"/>
      <c r="S10" s="125"/>
      <c r="T10" s="125"/>
      <c r="U10" s="125"/>
      <c r="V10" s="125"/>
      <c r="W10" s="125"/>
      <c r="X10" s="12"/>
    </row>
    <row r="11" spans="1:24" ht="18.75" x14ac:dyDescent="0.3">
      <c r="A11" s="88"/>
      <c r="B11" s="15"/>
      <c r="C11" s="15"/>
    </row>
    <row r="12" spans="1:24" ht="15.75" customHeight="1" x14ac:dyDescent="0.25">
      <c r="A12" s="134" t="s">
        <v>18</v>
      </c>
      <c r="B12" s="134" t="s">
        <v>19</v>
      </c>
      <c r="C12" s="134" t="s">
        <v>20</v>
      </c>
      <c r="D12" s="124" t="s">
        <v>10</v>
      </c>
      <c r="E12" s="124"/>
      <c r="F12" s="124"/>
      <c r="G12" s="124"/>
      <c r="H12" s="124"/>
      <c r="I12" s="124"/>
      <c r="J12" s="124"/>
      <c r="K12" s="124"/>
      <c r="L12" s="124"/>
      <c r="M12" s="124"/>
      <c r="N12" s="124" t="s">
        <v>11</v>
      </c>
      <c r="O12" s="124"/>
      <c r="P12" s="124"/>
      <c r="Q12" s="124"/>
      <c r="R12" s="124"/>
      <c r="S12" s="124"/>
      <c r="T12" s="124"/>
      <c r="U12" s="124"/>
      <c r="V12" s="124"/>
      <c r="W12" s="124"/>
      <c r="X12" s="124" t="s">
        <v>12</v>
      </c>
    </row>
    <row r="13" spans="1:24" x14ac:dyDescent="0.25">
      <c r="A13" s="134"/>
      <c r="B13" s="134"/>
      <c r="C13" s="134"/>
      <c r="D13" s="124" t="s">
        <v>13</v>
      </c>
      <c r="E13" s="124"/>
      <c r="F13" s="124"/>
      <c r="G13" s="124"/>
      <c r="H13" s="124"/>
      <c r="I13" s="124"/>
      <c r="J13" s="124"/>
      <c r="K13" s="124"/>
      <c r="L13" s="124"/>
      <c r="M13" s="124"/>
      <c r="N13" s="124"/>
      <c r="O13" s="124"/>
      <c r="P13" s="124"/>
      <c r="Q13" s="124"/>
      <c r="R13" s="124"/>
      <c r="S13" s="124"/>
      <c r="T13" s="124"/>
      <c r="U13" s="124"/>
      <c r="V13" s="124"/>
      <c r="W13" s="124"/>
      <c r="X13" s="124"/>
    </row>
    <row r="14" spans="1:24" ht="15.75" customHeight="1" x14ac:dyDescent="0.25">
      <c r="A14" s="134"/>
      <c r="B14" s="134"/>
      <c r="C14" s="134"/>
      <c r="D14" s="124" t="s">
        <v>21</v>
      </c>
      <c r="E14" s="124"/>
      <c r="F14" s="124"/>
      <c r="G14" s="124"/>
      <c r="H14" s="124"/>
      <c r="I14" s="124" t="s">
        <v>22</v>
      </c>
      <c r="J14" s="124"/>
      <c r="K14" s="124"/>
      <c r="L14" s="124"/>
      <c r="M14" s="124"/>
      <c r="N14" s="115" t="s">
        <v>23</v>
      </c>
      <c r="O14" s="115"/>
      <c r="P14" s="115" t="s">
        <v>24</v>
      </c>
      <c r="Q14" s="115"/>
      <c r="R14" s="114" t="s">
        <v>25</v>
      </c>
      <c r="S14" s="114"/>
      <c r="T14" s="115" t="s">
        <v>26</v>
      </c>
      <c r="U14" s="115"/>
      <c r="V14" s="115" t="s">
        <v>27</v>
      </c>
      <c r="W14" s="115"/>
      <c r="X14" s="124"/>
    </row>
    <row r="15" spans="1:24" ht="75.75" customHeight="1" x14ac:dyDescent="0.25">
      <c r="A15" s="134"/>
      <c r="B15" s="134"/>
      <c r="C15" s="134"/>
      <c r="D15" s="116" t="s">
        <v>23</v>
      </c>
      <c r="E15" s="116" t="s">
        <v>24</v>
      </c>
      <c r="F15" s="118" t="s">
        <v>29</v>
      </c>
      <c r="G15" s="116" t="s">
        <v>26</v>
      </c>
      <c r="H15" s="116" t="s">
        <v>27</v>
      </c>
      <c r="I15" s="116" t="s">
        <v>30</v>
      </c>
      <c r="J15" s="116" t="s">
        <v>24</v>
      </c>
      <c r="K15" s="118" t="s">
        <v>29</v>
      </c>
      <c r="L15" s="116" t="s">
        <v>26</v>
      </c>
      <c r="M15" s="116" t="s">
        <v>27</v>
      </c>
      <c r="N15" s="115"/>
      <c r="O15" s="115"/>
      <c r="P15" s="115"/>
      <c r="Q15" s="115"/>
      <c r="R15" s="114"/>
      <c r="S15" s="114"/>
      <c r="T15" s="115"/>
      <c r="U15" s="115"/>
      <c r="V15" s="115"/>
      <c r="W15" s="115"/>
      <c r="X15" s="124"/>
    </row>
    <row r="16" spans="1:24" ht="84.75" customHeight="1" x14ac:dyDescent="0.25">
      <c r="A16" s="134"/>
      <c r="B16" s="134"/>
      <c r="C16" s="134"/>
      <c r="D16" s="117"/>
      <c r="E16" s="117"/>
      <c r="F16" s="119"/>
      <c r="G16" s="117"/>
      <c r="H16" s="117"/>
      <c r="I16" s="117"/>
      <c r="J16" s="117"/>
      <c r="K16" s="119"/>
      <c r="L16" s="117"/>
      <c r="M16" s="117"/>
      <c r="N16" s="16" t="s">
        <v>33</v>
      </c>
      <c r="O16" s="16" t="s">
        <v>34</v>
      </c>
      <c r="P16" s="16" t="s">
        <v>33</v>
      </c>
      <c r="Q16" s="16" t="s">
        <v>34</v>
      </c>
      <c r="R16" s="16" t="s">
        <v>33</v>
      </c>
      <c r="S16" s="16" t="s">
        <v>34</v>
      </c>
      <c r="T16" s="16" t="s">
        <v>33</v>
      </c>
      <c r="U16" s="16" t="s">
        <v>34</v>
      </c>
      <c r="V16" s="16" t="s">
        <v>33</v>
      </c>
      <c r="W16" s="16" t="s">
        <v>34</v>
      </c>
      <c r="X16" s="124"/>
    </row>
    <row r="17" spans="1:24" x14ac:dyDescent="0.25">
      <c r="A17" s="93">
        <v>1</v>
      </c>
      <c r="B17" s="93">
        <v>2</v>
      </c>
      <c r="C17" s="93">
        <v>3</v>
      </c>
      <c r="D17" s="16">
        <v>4</v>
      </c>
      <c r="E17" s="16">
        <v>5</v>
      </c>
      <c r="F17" s="16">
        <v>6</v>
      </c>
      <c r="G17" s="16">
        <v>7</v>
      </c>
      <c r="H17" s="16">
        <v>8</v>
      </c>
      <c r="I17" s="16">
        <v>9</v>
      </c>
      <c r="J17" s="16">
        <v>10</v>
      </c>
      <c r="K17" s="16">
        <v>11</v>
      </c>
      <c r="L17" s="16">
        <v>12</v>
      </c>
      <c r="M17" s="16">
        <v>13</v>
      </c>
      <c r="N17" s="16">
        <v>14</v>
      </c>
      <c r="O17" s="16">
        <v>15</v>
      </c>
      <c r="P17" s="16">
        <v>16</v>
      </c>
      <c r="Q17" s="16">
        <v>17</v>
      </c>
      <c r="R17" s="16">
        <v>18</v>
      </c>
      <c r="S17" s="16">
        <v>19</v>
      </c>
      <c r="T17" s="16">
        <v>20</v>
      </c>
      <c r="U17" s="16">
        <v>21</v>
      </c>
      <c r="V17" s="16">
        <v>22</v>
      </c>
      <c r="W17" s="16">
        <v>23</v>
      </c>
      <c r="X17" s="16">
        <v>24</v>
      </c>
    </row>
    <row r="18" spans="1:24" x14ac:dyDescent="0.25">
      <c r="A18" s="94" t="s">
        <v>35</v>
      </c>
      <c r="B18" s="95" t="s">
        <v>36</v>
      </c>
      <c r="C18" s="83" t="s">
        <v>37</v>
      </c>
      <c r="D18" s="96">
        <v>4986.573907</v>
      </c>
      <c r="E18" s="96">
        <v>0</v>
      </c>
      <c r="F18" s="96">
        <v>0</v>
      </c>
      <c r="G18" s="96">
        <v>3437.6498781900004</v>
      </c>
      <c r="H18" s="96">
        <v>1548.9240288100002</v>
      </c>
      <c r="I18" s="96">
        <v>1631.2036020300002</v>
      </c>
      <c r="J18" s="96">
        <v>0</v>
      </c>
      <c r="K18" s="96">
        <v>0</v>
      </c>
      <c r="L18" s="96">
        <v>902.44017681999992</v>
      </c>
      <c r="M18" s="96">
        <v>728.76342521000015</v>
      </c>
      <c r="N18" s="110">
        <v>-3355.3703049700002</v>
      </c>
      <c r="O18" s="111">
        <v>-0.67288089328423151</v>
      </c>
      <c r="P18" s="110">
        <v>0</v>
      </c>
      <c r="Q18" s="112">
        <v>0</v>
      </c>
      <c r="R18" s="110">
        <v>0</v>
      </c>
      <c r="S18" s="112">
        <v>0</v>
      </c>
      <c r="T18" s="110">
        <v>-2535.2097013700004</v>
      </c>
      <c r="U18" s="112">
        <v>-0.73748339452906853</v>
      </c>
      <c r="V18" s="110">
        <v>-820.16060359999994</v>
      </c>
      <c r="W18" s="112">
        <v>-0.52950344132120475</v>
      </c>
      <c r="X18" s="97" t="s">
        <v>38</v>
      </c>
    </row>
    <row r="19" spans="1:24" x14ac:dyDescent="0.25">
      <c r="A19" s="94" t="s">
        <v>80</v>
      </c>
      <c r="B19" s="95" t="s">
        <v>41</v>
      </c>
      <c r="C19" s="83" t="s">
        <v>37</v>
      </c>
      <c r="D19" s="96">
        <v>2420.7828729500002</v>
      </c>
      <c r="E19" s="96">
        <v>0</v>
      </c>
      <c r="F19" s="96">
        <v>0</v>
      </c>
      <c r="G19" s="96">
        <v>879.71708175000003</v>
      </c>
      <c r="H19" s="96">
        <v>1541.0657912000001</v>
      </c>
      <c r="I19" s="96">
        <v>1150.2314312800002</v>
      </c>
      <c r="J19" s="96">
        <v>0</v>
      </c>
      <c r="K19" s="96">
        <v>0</v>
      </c>
      <c r="L19" s="96">
        <v>448.19743051999995</v>
      </c>
      <c r="M19" s="96">
        <v>702.03400076000014</v>
      </c>
      <c r="N19" s="110">
        <v>-1270.55144167</v>
      </c>
      <c r="O19" s="112">
        <v>-0.52485146679912198</v>
      </c>
      <c r="P19" s="110">
        <v>0</v>
      </c>
      <c r="Q19" s="112">
        <v>0</v>
      </c>
      <c r="R19" s="110">
        <v>0</v>
      </c>
      <c r="S19" s="112">
        <v>0</v>
      </c>
      <c r="T19" s="110">
        <v>-431.51965123000008</v>
      </c>
      <c r="U19" s="112">
        <v>-0.49052094154132875</v>
      </c>
      <c r="V19" s="110">
        <v>-839.03179044000001</v>
      </c>
      <c r="W19" s="112">
        <v>-0.54444903989897864</v>
      </c>
      <c r="X19" s="97" t="s">
        <v>38</v>
      </c>
    </row>
    <row r="20" spans="1:24" ht="31.5" x14ac:dyDescent="0.25">
      <c r="A20" s="94" t="s">
        <v>81</v>
      </c>
      <c r="B20" s="95" t="s">
        <v>42</v>
      </c>
      <c r="C20" s="83" t="s">
        <v>37</v>
      </c>
      <c r="D20" s="96">
        <v>1669.5038569300002</v>
      </c>
      <c r="E20" s="96">
        <v>0</v>
      </c>
      <c r="F20" s="96">
        <v>0</v>
      </c>
      <c r="G20" s="96">
        <v>1669.5038569300002</v>
      </c>
      <c r="H20" s="96">
        <v>0</v>
      </c>
      <c r="I20" s="96">
        <v>384.20115928000001</v>
      </c>
      <c r="J20" s="96">
        <v>0</v>
      </c>
      <c r="K20" s="96">
        <v>0</v>
      </c>
      <c r="L20" s="96">
        <v>357.60356065000002</v>
      </c>
      <c r="M20" s="96">
        <v>26.597598629999997</v>
      </c>
      <c r="N20" s="110">
        <v>-1285.3026976500003</v>
      </c>
      <c r="O20" s="112">
        <v>-0.76987105619121132</v>
      </c>
      <c r="P20" s="110">
        <v>0</v>
      </c>
      <c r="Q20" s="112">
        <v>0</v>
      </c>
      <c r="R20" s="110">
        <v>0</v>
      </c>
      <c r="S20" s="112">
        <v>0</v>
      </c>
      <c r="T20" s="110">
        <v>-1311.9002962800002</v>
      </c>
      <c r="U20" s="112">
        <v>-0.78580249505527577</v>
      </c>
      <c r="V20" s="110">
        <v>26.597598629999997</v>
      </c>
      <c r="W20" s="112">
        <v>0</v>
      </c>
      <c r="X20" s="97" t="s">
        <v>38</v>
      </c>
    </row>
    <row r="21" spans="1:24" ht="47.25" x14ac:dyDescent="0.25">
      <c r="A21" s="94" t="s">
        <v>82</v>
      </c>
      <c r="B21" s="95" t="s">
        <v>43</v>
      </c>
      <c r="C21" s="83" t="s">
        <v>37</v>
      </c>
      <c r="D21" s="96">
        <v>0</v>
      </c>
      <c r="E21" s="96">
        <v>0</v>
      </c>
      <c r="F21" s="96">
        <v>0</v>
      </c>
      <c r="G21" s="96">
        <v>0</v>
      </c>
      <c r="H21" s="96">
        <v>0</v>
      </c>
      <c r="I21" s="96">
        <v>0</v>
      </c>
      <c r="J21" s="96">
        <v>0</v>
      </c>
      <c r="K21" s="96">
        <v>0</v>
      </c>
      <c r="L21" s="96">
        <v>0</v>
      </c>
      <c r="M21" s="96">
        <v>0</v>
      </c>
      <c r="N21" s="110">
        <v>0</v>
      </c>
      <c r="O21" s="112">
        <v>0</v>
      </c>
      <c r="P21" s="110">
        <v>0</v>
      </c>
      <c r="Q21" s="112">
        <v>0</v>
      </c>
      <c r="R21" s="110">
        <v>0</v>
      </c>
      <c r="S21" s="112">
        <v>0</v>
      </c>
      <c r="T21" s="110">
        <v>0</v>
      </c>
      <c r="U21" s="112">
        <v>0</v>
      </c>
      <c r="V21" s="110">
        <v>0</v>
      </c>
      <c r="W21" s="112">
        <v>0</v>
      </c>
      <c r="X21" s="97" t="s">
        <v>38</v>
      </c>
    </row>
    <row r="22" spans="1:24" ht="31.5" x14ac:dyDescent="0.25">
      <c r="A22" s="94" t="s">
        <v>83</v>
      </c>
      <c r="B22" s="95" t="s">
        <v>44</v>
      </c>
      <c r="C22" s="83" t="s">
        <v>37</v>
      </c>
      <c r="D22" s="96">
        <v>168.35287446000001</v>
      </c>
      <c r="E22" s="96">
        <v>0</v>
      </c>
      <c r="F22" s="96">
        <v>0</v>
      </c>
      <c r="G22" s="96">
        <v>160.49463685000001</v>
      </c>
      <c r="H22" s="96">
        <v>7.8582376099999998</v>
      </c>
      <c r="I22" s="96">
        <v>7.8968659299999988</v>
      </c>
      <c r="J22" s="96">
        <v>0</v>
      </c>
      <c r="K22" s="96">
        <v>0</v>
      </c>
      <c r="L22" s="96">
        <v>7.8968659299999988</v>
      </c>
      <c r="M22" s="96">
        <v>0</v>
      </c>
      <c r="N22" s="110">
        <v>-160.45600853000002</v>
      </c>
      <c r="O22" s="112">
        <v>-0.95309337036668029</v>
      </c>
      <c r="P22" s="110">
        <v>0</v>
      </c>
      <c r="Q22" s="112">
        <v>0</v>
      </c>
      <c r="R22" s="110">
        <v>0</v>
      </c>
      <c r="S22" s="112">
        <v>1</v>
      </c>
      <c r="T22" s="110">
        <v>-152.59777092000002</v>
      </c>
      <c r="U22" s="112">
        <v>-0.95079669897393215</v>
      </c>
      <c r="V22" s="110">
        <v>-7.8582376099999998</v>
      </c>
      <c r="W22" s="112">
        <v>-1</v>
      </c>
      <c r="X22" s="97" t="s">
        <v>38</v>
      </c>
    </row>
    <row r="23" spans="1:24" ht="31.5" x14ac:dyDescent="0.25">
      <c r="A23" s="94" t="s">
        <v>84</v>
      </c>
      <c r="B23" s="95" t="s">
        <v>45</v>
      </c>
      <c r="C23" s="83" t="s">
        <v>37</v>
      </c>
      <c r="D23" s="96">
        <v>0</v>
      </c>
      <c r="E23" s="96">
        <v>0</v>
      </c>
      <c r="F23" s="96">
        <v>0</v>
      </c>
      <c r="G23" s="96">
        <v>0</v>
      </c>
      <c r="H23" s="96">
        <v>0</v>
      </c>
      <c r="I23" s="96">
        <v>0</v>
      </c>
      <c r="J23" s="96">
        <v>0</v>
      </c>
      <c r="K23" s="96">
        <v>0</v>
      </c>
      <c r="L23" s="96">
        <v>0</v>
      </c>
      <c r="M23" s="96">
        <v>0</v>
      </c>
      <c r="N23" s="110">
        <v>0</v>
      </c>
      <c r="O23" s="112">
        <v>0</v>
      </c>
      <c r="P23" s="110">
        <v>0</v>
      </c>
      <c r="Q23" s="112">
        <v>0</v>
      </c>
      <c r="R23" s="110">
        <v>0</v>
      </c>
      <c r="S23" s="112">
        <v>0</v>
      </c>
      <c r="T23" s="110">
        <v>0</v>
      </c>
      <c r="U23" s="112">
        <v>0</v>
      </c>
      <c r="V23" s="110">
        <v>0</v>
      </c>
      <c r="W23" s="112">
        <v>0</v>
      </c>
      <c r="X23" s="97" t="s">
        <v>38</v>
      </c>
    </row>
    <row r="24" spans="1:24" x14ac:dyDescent="0.25">
      <c r="A24" s="94" t="s">
        <v>85</v>
      </c>
      <c r="B24" s="95" t="s">
        <v>46</v>
      </c>
      <c r="C24" s="83" t="s">
        <v>37</v>
      </c>
      <c r="D24" s="96">
        <v>727.93430266000007</v>
      </c>
      <c r="E24" s="96">
        <v>0</v>
      </c>
      <c r="F24" s="96">
        <v>0</v>
      </c>
      <c r="G24" s="96">
        <v>727.93430266000007</v>
      </c>
      <c r="H24" s="96">
        <v>0</v>
      </c>
      <c r="I24" s="96">
        <v>88.874145540000001</v>
      </c>
      <c r="J24" s="96">
        <v>0</v>
      </c>
      <c r="K24" s="96">
        <v>0</v>
      </c>
      <c r="L24" s="96">
        <v>88.742319719999998</v>
      </c>
      <c r="M24" s="96">
        <v>0.13182582000000001</v>
      </c>
      <c r="N24" s="110">
        <v>-639.0601571200001</v>
      </c>
      <c r="O24" s="112">
        <v>-0.87790911183160592</v>
      </c>
      <c r="P24" s="110">
        <v>0</v>
      </c>
      <c r="Q24" s="112">
        <v>0</v>
      </c>
      <c r="R24" s="110">
        <v>0</v>
      </c>
      <c r="S24" s="112">
        <v>0</v>
      </c>
      <c r="T24" s="110">
        <v>-639.19198294000012</v>
      </c>
      <c r="U24" s="112">
        <v>-0.87809020759741652</v>
      </c>
      <c r="V24" s="110">
        <v>0.13182582000000001</v>
      </c>
      <c r="W24" s="112">
        <v>0</v>
      </c>
      <c r="X24" s="97" t="s">
        <v>38</v>
      </c>
    </row>
    <row r="25" spans="1:24" x14ac:dyDescent="0.25">
      <c r="A25" s="100" t="s">
        <v>86</v>
      </c>
      <c r="B25" s="109" t="s">
        <v>47</v>
      </c>
      <c r="C25" s="83" t="s">
        <v>37</v>
      </c>
      <c r="D25" s="96">
        <v>4986.573907</v>
      </c>
      <c r="E25" s="96">
        <v>0</v>
      </c>
      <c r="F25" s="96">
        <v>0</v>
      </c>
      <c r="G25" s="96">
        <v>3437.6498781900004</v>
      </c>
      <c r="H25" s="96">
        <v>1548.9240288100002</v>
      </c>
      <c r="I25" s="96">
        <v>1631.2036020300002</v>
      </c>
      <c r="J25" s="96">
        <v>0</v>
      </c>
      <c r="K25" s="96">
        <v>0</v>
      </c>
      <c r="L25" s="96">
        <v>902.44017681999992</v>
      </c>
      <c r="M25" s="96">
        <v>728.76342521000015</v>
      </c>
      <c r="N25" s="110">
        <v>-3355.3703049700002</v>
      </c>
      <c r="O25" s="112">
        <v>-0.67288089328423151</v>
      </c>
      <c r="P25" s="110">
        <v>0</v>
      </c>
      <c r="Q25" s="112">
        <v>0</v>
      </c>
      <c r="R25" s="110">
        <v>0</v>
      </c>
      <c r="S25" s="112">
        <v>0</v>
      </c>
      <c r="T25" s="110">
        <v>-2535.2097013700004</v>
      </c>
      <c r="U25" s="112">
        <v>-0.73748339452906853</v>
      </c>
      <c r="V25" s="110">
        <v>-820.16060359999994</v>
      </c>
      <c r="W25" s="112">
        <v>-0.52950344132120475</v>
      </c>
      <c r="X25" s="97" t="s">
        <v>38</v>
      </c>
    </row>
    <row r="26" spans="1:24" x14ac:dyDescent="0.25">
      <c r="A26" s="98" t="s">
        <v>87</v>
      </c>
      <c r="B26" s="98" t="s">
        <v>48</v>
      </c>
      <c r="C26" s="83" t="s">
        <v>37</v>
      </c>
      <c r="D26" s="96">
        <v>2420.7828729500002</v>
      </c>
      <c r="E26" s="96">
        <v>0</v>
      </c>
      <c r="F26" s="96">
        <v>0</v>
      </c>
      <c r="G26" s="96">
        <v>879.71708175000003</v>
      </c>
      <c r="H26" s="96">
        <v>1541.0657912000001</v>
      </c>
      <c r="I26" s="96">
        <v>1150.2314312800002</v>
      </c>
      <c r="J26" s="96">
        <v>0</v>
      </c>
      <c r="K26" s="96">
        <v>0</v>
      </c>
      <c r="L26" s="96">
        <v>448.19743051999995</v>
      </c>
      <c r="M26" s="96">
        <v>702.03400076000014</v>
      </c>
      <c r="N26" s="110">
        <v>-1270.55144167</v>
      </c>
      <c r="O26" s="112">
        <v>-0.52485146679912198</v>
      </c>
      <c r="P26" s="110">
        <v>0</v>
      </c>
      <c r="Q26" s="112">
        <v>0</v>
      </c>
      <c r="R26" s="110">
        <v>0</v>
      </c>
      <c r="S26" s="112">
        <v>0</v>
      </c>
      <c r="T26" s="110">
        <v>-431.51965123000008</v>
      </c>
      <c r="U26" s="112">
        <v>-0.49052094154132875</v>
      </c>
      <c r="V26" s="110">
        <v>-839.03179044000001</v>
      </c>
      <c r="W26" s="112">
        <v>-0.54444903989897864</v>
      </c>
      <c r="X26" s="97" t="s">
        <v>38</v>
      </c>
    </row>
    <row r="27" spans="1:24" ht="47.25" x14ac:dyDescent="0.25">
      <c r="A27" s="99" t="s">
        <v>88</v>
      </c>
      <c r="B27" s="99" t="s">
        <v>49</v>
      </c>
      <c r="C27" s="83" t="s">
        <v>37</v>
      </c>
      <c r="D27" s="96">
        <v>2347.2272361600003</v>
      </c>
      <c r="E27" s="96">
        <v>0</v>
      </c>
      <c r="F27" s="96">
        <v>0</v>
      </c>
      <c r="G27" s="96">
        <v>879.71708175000003</v>
      </c>
      <c r="H27" s="96">
        <v>1467.51015441</v>
      </c>
      <c r="I27" s="96">
        <v>1147.8457960400001</v>
      </c>
      <c r="J27" s="96">
        <v>0</v>
      </c>
      <c r="K27" s="96">
        <v>0</v>
      </c>
      <c r="L27" s="96">
        <v>445.81179527999996</v>
      </c>
      <c r="M27" s="96">
        <v>702.03400076000014</v>
      </c>
      <c r="N27" s="110">
        <v>-1199.38144012</v>
      </c>
      <c r="O27" s="112">
        <v>-0.51097798357271762</v>
      </c>
      <c r="P27" s="110">
        <v>0</v>
      </c>
      <c r="Q27" s="112">
        <v>0</v>
      </c>
      <c r="R27" s="110">
        <v>0</v>
      </c>
      <c r="S27" s="112">
        <v>0</v>
      </c>
      <c r="T27" s="110">
        <v>-433.90528647000014</v>
      </c>
      <c r="U27" s="112">
        <v>-0.49323276252274512</v>
      </c>
      <c r="V27" s="110">
        <v>-765.4761536499999</v>
      </c>
      <c r="W27" s="112">
        <v>-0.52161557543549197</v>
      </c>
      <c r="X27" s="97" t="s">
        <v>38</v>
      </c>
    </row>
    <row r="28" spans="1:24" ht="63" x14ac:dyDescent="0.25">
      <c r="A28" s="100" t="s">
        <v>89</v>
      </c>
      <c r="B28" s="95" t="s">
        <v>90</v>
      </c>
      <c r="C28" s="83" t="s">
        <v>37</v>
      </c>
      <c r="D28" s="101">
        <v>1397.7828820700001</v>
      </c>
      <c r="E28" s="101">
        <v>0</v>
      </c>
      <c r="F28" s="101">
        <v>0</v>
      </c>
      <c r="G28" s="101">
        <v>820.39338042000008</v>
      </c>
      <c r="H28" s="101">
        <v>577.38950165000006</v>
      </c>
      <c r="I28" s="101">
        <v>370.79943867999998</v>
      </c>
      <c r="J28" s="101">
        <v>0</v>
      </c>
      <c r="K28" s="101">
        <v>0</v>
      </c>
      <c r="L28" s="101">
        <v>339.91988726</v>
      </c>
      <c r="M28" s="101">
        <v>30.879551419999984</v>
      </c>
      <c r="N28" s="101">
        <v>-1026.98344339</v>
      </c>
      <c r="O28" s="102">
        <v>-0.73472315090103479</v>
      </c>
      <c r="P28" s="101">
        <v>0</v>
      </c>
      <c r="Q28" s="102">
        <v>0</v>
      </c>
      <c r="R28" s="101">
        <v>0</v>
      </c>
      <c r="S28" s="102">
        <v>0</v>
      </c>
      <c r="T28" s="101">
        <v>-480.47349316000009</v>
      </c>
      <c r="U28" s="103">
        <v>-0.58566232325524359</v>
      </c>
      <c r="V28" s="101">
        <v>-546.50995023000007</v>
      </c>
      <c r="W28" s="102">
        <v>-0.94651868222100366</v>
      </c>
      <c r="X28" s="84" t="s">
        <v>505</v>
      </c>
    </row>
    <row r="29" spans="1:24" ht="63" x14ac:dyDescent="0.25">
      <c r="A29" s="100" t="s">
        <v>91</v>
      </c>
      <c r="B29" s="95" t="s">
        <v>92</v>
      </c>
      <c r="C29" s="83" t="s">
        <v>37</v>
      </c>
      <c r="D29" s="101">
        <v>255.98423765000001</v>
      </c>
      <c r="E29" s="101">
        <v>0</v>
      </c>
      <c r="F29" s="101">
        <v>0</v>
      </c>
      <c r="G29" s="101">
        <v>59.323701329999992</v>
      </c>
      <c r="H29" s="101">
        <v>196.66053632000001</v>
      </c>
      <c r="I29" s="101">
        <v>272.83129022999998</v>
      </c>
      <c r="J29" s="101">
        <v>0</v>
      </c>
      <c r="K29" s="101">
        <v>0</v>
      </c>
      <c r="L29" s="101">
        <v>104.18411974999999</v>
      </c>
      <c r="M29" s="101">
        <v>168.64717048</v>
      </c>
      <c r="N29" s="101">
        <v>16.847052579999968</v>
      </c>
      <c r="O29" s="102">
        <v>6.5812851348427417E-2</v>
      </c>
      <c r="P29" s="101">
        <v>0</v>
      </c>
      <c r="Q29" s="102">
        <v>0</v>
      </c>
      <c r="R29" s="101">
        <v>0</v>
      </c>
      <c r="S29" s="102">
        <v>0</v>
      </c>
      <c r="T29" s="101">
        <v>44.860418420000002</v>
      </c>
      <c r="U29" s="102">
        <v>0.75619722664395006</v>
      </c>
      <c r="V29" s="101">
        <v>-28.013365840000006</v>
      </c>
      <c r="W29" s="102">
        <v>-0.14244528345238272</v>
      </c>
      <c r="X29" s="84" t="s">
        <v>505</v>
      </c>
    </row>
    <row r="30" spans="1:24" ht="47.25" x14ac:dyDescent="0.25">
      <c r="A30" s="83" t="s">
        <v>93</v>
      </c>
      <c r="B30" s="95" t="s">
        <v>50</v>
      </c>
      <c r="C30" s="86" t="s">
        <v>37</v>
      </c>
      <c r="D30" s="96">
        <v>693.46011644000009</v>
      </c>
      <c r="E30" s="96">
        <v>0</v>
      </c>
      <c r="F30" s="96">
        <v>0</v>
      </c>
      <c r="G30" s="96">
        <v>0</v>
      </c>
      <c r="H30" s="96">
        <v>693.46011643999998</v>
      </c>
      <c r="I30" s="96">
        <v>504.21506713000019</v>
      </c>
      <c r="J30" s="96">
        <v>0</v>
      </c>
      <c r="K30" s="96">
        <v>0</v>
      </c>
      <c r="L30" s="96">
        <v>1.70778827</v>
      </c>
      <c r="M30" s="96">
        <v>502.50727886000016</v>
      </c>
      <c r="N30" s="110">
        <v>-189.2450493099999</v>
      </c>
      <c r="O30" s="112">
        <v>-0.27289968784581697</v>
      </c>
      <c r="P30" s="110">
        <v>0</v>
      </c>
      <c r="Q30" s="112">
        <v>0</v>
      </c>
      <c r="R30" s="110">
        <v>0</v>
      </c>
      <c r="S30" s="112">
        <v>0</v>
      </c>
      <c r="T30" s="110">
        <v>1.70778827</v>
      </c>
      <c r="U30" s="112">
        <v>1</v>
      </c>
      <c r="V30" s="110">
        <v>-190.95283757999982</v>
      </c>
      <c r="W30" s="112">
        <v>-0.27536239367346743</v>
      </c>
      <c r="X30" s="97" t="s">
        <v>38</v>
      </c>
    </row>
    <row r="31" spans="1:24" ht="157.5" x14ac:dyDescent="0.25">
      <c r="A31" s="83" t="s">
        <v>93</v>
      </c>
      <c r="B31" s="85" t="s">
        <v>94</v>
      </c>
      <c r="C31" s="86" t="s">
        <v>95</v>
      </c>
      <c r="D31" s="101">
        <v>0</v>
      </c>
      <c r="E31" s="101">
        <v>0</v>
      </c>
      <c r="F31" s="101">
        <v>0</v>
      </c>
      <c r="G31" s="101">
        <v>0</v>
      </c>
      <c r="H31" s="101">
        <v>0</v>
      </c>
      <c r="I31" s="101">
        <v>71.849999999999994</v>
      </c>
      <c r="J31" s="101">
        <v>0</v>
      </c>
      <c r="K31" s="101">
        <v>0</v>
      </c>
      <c r="L31" s="101">
        <v>0</v>
      </c>
      <c r="M31" s="101">
        <v>71.849999999999994</v>
      </c>
      <c r="N31" s="101">
        <v>71.849999999999994</v>
      </c>
      <c r="O31" s="102">
        <v>0</v>
      </c>
      <c r="P31" s="101">
        <v>0</v>
      </c>
      <c r="Q31" s="102">
        <v>0</v>
      </c>
      <c r="R31" s="101">
        <v>0</v>
      </c>
      <c r="S31" s="102">
        <v>0</v>
      </c>
      <c r="T31" s="101">
        <v>0</v>
      </c>
      <c r="U31" s="102">
        <v>0</v>
      </c>
      <c r="V31" s="101">
        <v>71.849999999999994</v>
      </c>
      <c r="W31" s="102">
        <v>0</v>
      </c>
      <c r="X31" s="84" t="s">
        <v>506</v>
      </c>
    </row>
    <row r="32" spans="1:24" ht="78.75" x14ac:dyDescent="0.25">
      <c r="A32" s="83" t="s">
        <v>93</v>
      </c>
      <c r="B32" s="86" t="s">
        <v>96</v>
      </c>
      <c r="C32" s="86" t="s">
        <v>97</v>
      </c>
      <c r="D32" s="101" t="s">
        <v>38</v>
      </c>
      <c r="E32" s="101" t="s">
        <v>38</v>
      </c>
      <c r="F32" s="101" t="s">
        <v>38</v>
      </c>
      <c r="G32" s="101" t="s">
        <v>38</v>
      </c>
      <c r="H32" s="101" t="s">
        <v>38</v>
      </c>
      <c r="I32" s="101">
        <v>0</v>
      </c>
      <c r="J32" s="101">
        <v>0</v>
      </c>
      <c r="K32" s="101">
        <v>0</v>
      </c>
      <c r="L32" s="101">
        <v>0</v>
      </c>
      <c r="M32" s="101">
        <v>0</v>
      </c>
      <c r="N32" s="101" t="s">
        <v>38</v>
      </c>
      <c r="O32" s="102" t="s">
        <v>38</v>
      </c>
      <c r="P32" s="101" t="s">
        <v>38</v>
      </c>
      <c r="Q32" s="102" t="s">
        <v>38</v>
      </c>
      <c r="R32" s="101" t="s">
        <v>38</v>
      </c>
      <c r="S32" s="102" t="s">
        <v>38</v>
      </c>
      <c r="T32" s="101" t="s">
        <v>38</v>
      </c>
      <c r="U32" s="102" t="s">
        <v>38</v>
      </c>
      <c r="V32" s="101" t="s">
        <v>38</v>
      </c>
      <c r="W32" s="102" t="s">
        <v>38</v>
      </c>
      <c r="X32" s="84" t="s">
        <v>507</v>
      </c>
    </row>
    <row r="33" spans="1:24" ht="63" x14ac:dyDescent="0.25">
      <c r="A33" s="83" t="s">
        <v>93</v>
      </c>
      <c r="B33" s="86" t="s">
        <v>98</v>
      </c>
      <c r="C33" s="86" t="s">
        <v>99</v>
      </c>
      <c r="D33" s="101">
        <v>2.4</v>
      </c>
      <c r="E33" s="101">
        <v>0</v>
      </c>
      <c r="F33" s="101">
        <v>0</v>
      </c>
      <c r="G33" s="101">
        <v>0</v>
      </c>
      <c r="H33" s="101">
        <v>2.4</v>
      </c>
      <c r="I33" s="101">
        <v>91.487016569999994</v>
      </c>
      <c r="J33" s="101">
        <v>0</v>
      </c>
      <c r="K33" s="101">
        <v>0</v>
      </c>
      <c r="L33" s="101">
        <v>0</v>
      </c>
      <c r="M33" s="101">
        <v>91.487016569999994</v>
      </c>
      <c r="N33" s="101">
        <v>89.087016569999989</v>
      </c>
      <c r="O33" s="102">
        <v>37.119590237499999</v>
      </c>
      <c r="P33" s="101">
        <v>0</v>
      </c>
      <c r="Q33" s="102">
        <v>0</v>
      </c>
      <c r="R33" s="101">
        <v>0</v>
      </c>
      <c r="S33" s="102">
        <v>0</v>
      </c>
      <c r="T33" s="101">
        <v>0</v>
      </c>
      <c r="U33" s="102">
        <v>0</v>
      </c>
      <c r="V33" s="101">
        <v>89.087016569999989</v>
      </c>
      <c r="W33" s="102">
        <v>37.119590237499999</v>
      </c>
      <c r="X33" s="84" t="s">
        <v>508</v>
      </c>
    </row>
    <row r="34" spans="1:24" ht="78.75" x14ac:dyDescent="0.25">
      <c r="A34" s="83" t="s">
        <v>93</v>
      </c>
      <c r="B34" s="86" t="s">
        <v>100</v>
      </c>
      <c r="C34" s="86" t="s">
        <v>101</v>
      </c>
      <c r="D34" s="101" t="s">
        <v>38</v>
      </c>
      <c r="E34" s="101" t="s">
        <v>38</v>
      </c>
      <c r="F34" s="101" t="s">
        <v>38</v>
      </c>
      <c r="G34" s="101" t="s">
        <v>38</v>
      </c>
      <c r="H34" s="101" t="s">
        <v>38</v>
      </c>
      <c r="I34" s="101">
        <v>3.5</v>
      </c>
      <c r="J34" s="101">
        <v>0</v>
      </c>
      <c r="K34" s="101">
        <v>0</v>
      </c>
      <c r="L34" s="101">
        <v>0</v>
      </c>
      <c r="M34" s="101">
        <v>3.5</v>
      </c>
      <c r="N34" s="101" t="s">
        <v>38</v>
      </c>
      <c r="O34" s="102" t="s">
        <v>38</v>
      </c>
      <c r="P34" s="101" t="s">
        <v>38</v>
      </c>
      <c r="Q34" s="102" t="s">
        <v>38</v>
      </c>
      <c r="R34" s="101" t="s">
        <v>38</v>
      </c>
      <c r="S34" s="102" t="s">
        <v>38</v>
      </c>
      <c r="T34" s="101" t="s">
        <v>38</v>
      </c>
      <c r="U34" s="102" t="s">
        <v>38</v>
      </c>
      <c r="V34" s="101" t="s">
        <v>38</v>
      </c>
      <c r="W34" s="102" t="s">
        <v>38</v>
      </c>
      <c r="X34" s="84" t="s">
        <v>509</v>
      </c>
    </row>
    <row r="35" spans="1:24" ht="63" x14ac:dyDescent="0.25">
      <c r="A35" s="83" t="s">
        <v>93</v>
      </c>
      <c r="B35" s="86" t="s">
        <v>102</v>
      </c>
      <c r="C35" s="86" t="s">
        <v>103</v>
      </c>
      <c r="D35" s="101">
        <v>2.4</v>
      </c>
      <c r="E35" s="101">
        <v>0</v>
      </c>
      <c r="F35" s="101">
        <v>0</v>
      </c>
      <c r="G35" s="101">
        <v>0</v>
      </c>
      <c r="H35" s="101">
        <v>2.4</v>
      </c>
      <c r="I35" s="101">
        <v>239.83728915</v>
      </c>
      <c r="J35" s="101">
        <v>0</v>
      </c>
      <c r="K35" s="101">
        <v>0</v>
      </c>
      <c r="L35" s="101">
        <v>0</v>
      </c>
      <c r="M35" s="101">
        <v>239.83728915</v>
      </c>
      <c r="N35" s="101">
        <v>237.43728915</v>
      </c>
      <c r="O35" s="102">
        <v>98.932203812500006</v>
      </c>
      <c r="P35" s="101">
        <v>0</v>
      </c>
      <c r="Q35" s="102">
        <v>0</v>
      </c>
      <c r="R35" s="101">
        <v>0</v>
      </c>
      <c r="S35" s="102">
        <v>0</v>
      </c>
      <c r="T35" s="101">
        <v>0</v>
      </c>
      <c r="U35" s="102">
        <v>0</v>
      </c>
      <c r="V35" s="101">
        <v>237.43728915</v>
      </c>
      <c r="W35" s="102">
        <v>98.932203812500006</v>
      </c>
      <c r="X35" s="84" t="s">
        <v>510</v>
      </c>
    </row>
    <row r="36" spans="1:24" ht="47.25" x14ac:dyDescent="0.25">
      <c r="A36" s="83" t="s">
        <v>93</v>
      </c>
      <c r="B36" s="86" t="s">
        <v>104</v>
      </c>
      <c r="C36" s="86" t="s">
        <v>105</v>
      </c>
      <c r="D36" s="101" t="s">
        <v>38</v>
      </c>
      <c r="E36" s="101" t="s">
        <v>38</v>
      </c>
      <c r="F36" s="101" t="s">
        <v>38</v>
      </c>
      <c r="G36" s="101" t="s">
        <v>38</v>
      </c>
      <c r="H36" s="101" t="s">
        <v>38</v>
      </c>
      <c r="I36" s="101">
        <v>0.43049519000000003</v>
      </c>
      <c r="J36" s="101">
        <v>0</v>
      </c>
      <c r="K36" s="101">
        <v>0</v>
      </c>
      <c r="L36" s="101">
        <v>0</v>
      </c>
      <c r="M36" s="101">
        <v>0.43049519000000003</v>
      </c>
      <c r="N36" s="101" t="s">
        <v>38</v>
      </c>
      <c r="O36" s="102" t="s">
        <v>38</v>
      </c>
      <c r="P36" s="101" t="s">
        <v>38</v>
      </c>
      <c r="Q36" s="102" t="s">
        <v>38</v>
      </c>
      <c r="R36" s="101" t="s">
        <v>38</v>
      </c>
      <c r="S36" s="102" t="s">
        <v>38</v>
      </c>
      <c r="T36" s="101" t="s">
        <v>38</v>
      </c>
      <c r="U36" s="102" t="s">
        <v>38</v>
      </c>
      <c r="V36" s="101" t="s">
        <v>38</v>
      </c>
      <c r="W36" s="102" t="s">
        <v>38</v>
      </c>
      <c r="X36" s="84" t="s">
        <v>511</v>
      </c>
    </row>
    <row r="37" spans="1:24" ht="63" x14ac:dyDescent="0.25">
      <c r="A37" s="83" t="s">
        <v>93</v>
      </c>
      <c r="B37" s="85" t="s">
        <v>106</v>
      </c>
      <c r="C37" s="86" t="s">
        <v>107</v>
      </c>
      <c r="D37" s="101" t="s">
        <v>38</v>
      </c>
      <c r="E37" s="101" t="s">
        <v>38</v>
      </c>
      <c r="F37" s="101" t="s">
        <v>38</v>
      </c>
      <c r="G37" s="101" t="s">
        <v>38</v>
      </c>
      <c r="H37" s="101" t="s">
        <v>38</v>
      </c>
      <c r="I37" s="101">
        <v>0</v>
      </c>
      <c r="J37" s="101">
        <v>0</v>
      </c>
      <c r="K37" s="101">
        <v>0</v>
      </c>
      <c r="L37" s="101">
        <v>0</v>
      </c>
      <c r="M37" s="101">
        <v>0</v>
      </c>
      <c r="N37" s="101" t="s">
        <v>38</v>
      </c>
      <c r="O37" s="102" t="s">
        <v>38</v>
      </c>
      <c r="P37" s="101" t="s">
        <v>38</v>
      </c>
      <c r="Q37" s="102" t="s">
        <v>38</v>
      </c>
      <c r="R37" s="101" t="s">
        <v>38</v>
      </c>
      <c r="S37" s="102" t="s">
        <v>38</v>
      </c>
      <c r="T37" s="101" t="s">
        <v>38</v>
      </c>
      <c r="U37" s="102" t="s">
        <v>38</v>
      </c>
      <c r="V37" s="101" t="s">
        <v>38</v>
      </c>
      <c r="W37" s="102" t="s">
        <v>38</v>
      </c>
      <c r="X37" s="84" t="s">
        <v>512</v>
      </c>
    </row>
    <row r="38" spans="1:24" ht="141.75" x14ac:dyDescent="0.25">
      <c r="A38" s="83" t="s">
        <v>93</v>
      </c>
      <c r="B38" s="85" t="s">
        <v>108</v>
      </c>
      <c r="C38" s="86" t="s">
        <v>109</v>
      </c>
      <c r="D38" s="101">
        <v>688.66011644000014</v>
      </c>
      <c r="E38" s="101">
        <v>0</v>
      </c>
      <c r="F38" s="101">
        <v>0</v>
      </c>
      <c r="G38" s="101">
        <v>0</v>
      </c>
      <c r="H38" s="101">
        <v>688.66011644000002</v>
      </c>
      <c r="I38" s="101">
        <v>0</v>
      </c>
      <c r="J38" s="101">
        <v>0</v>
      </c>
      <c r="K38" s="101">
        <v>0</v>
      </c>
      <c r="L38" s="101">
        <v>0</v>
      </c>
      <c r="M38" s="101">
        <v>0</v>
      </c>
      <c r="N38" s="101">
        <v>-688.66011644000014</v>
      </c>
      <c r="O38" s="102">
        <v>-1</v>
      </c>
      <c r="P38" s="101">
        <v>0</v>
      </c>
      <c r="Q38" s="102">
        <v>0</v>
      </c>
      <c r="R38" s="101">
        <v>0</v>
      </c>
      <c r="S38" s="102">
        <v>0</v>
      </c>
      <c r="T38" s="101">
        <v>0</v>
      </c>
      <c r="U38" s="102">
        <v>0</v>
      </c>
      <c r="V38" s="101">
        <v>-688.66011644000002</v>
      </c>
      <c r="W38" s="102">
        <v>-1</v>
      </c>
      <c r="X38" s="84" t="s">
        <v>513</v>
      </c>
    </row>
    <row r="39" spans="1:24" ht="47.25" x14ac:dyDescent="0.25">
      <c r="A39" s="83" t="s">
        <v>93</v>
      </c>
      <c r="B39" s="86" t="s">
        <v>110</v>
      </c>
      <c r="C39" s="86" t="s">
        <v>111</v>
      </c>
      <c r="D39" s="101" t="s">
        <v>38</v>
      </c>
      <c r="E39" s="101" t="s">
        <v>38</v>
      </c>
      <c r="F39" s="101" t="s">
        <v>38</v>
      </c>
      <c r="G39" s="101" t="s">
        <v>38</v>
      </c>
      <c r="H39" s="101" t="s">
        <v>38</v>
      </c>
      <c r="I39" s="101">
        <v>1.6482273000000001</v>
      </c>
      <c r="J39" s="101">
        <v>0</v>
      </c>
      <c r="K39" s="101">
        <v>0</v>
      </c>
      <c r="L39" s="101">
        <v>1.6482273000000001</v>
      </c>
      <c r="M39" s="101">
        <v>0</v>
      </c>
      <c r="N39" s="101" t="s">
        <v>38</v>
      </c>
      <c r="O39" s="102" t="s">
        <v>38</v>
      </c>
      <c r="P39" s="101" t="s">
        <v>38</v>
      </c>
      <c r="Q39" s="102" t="s">
        <v>38</v>
      </c>
      <c r="R39" s="101" t="s">
        <v>38</v>
      </c>
      <c r="S39" s="102" t="s">
        <v>38</v>
      </c>
      <c r="T39" s="101" t="s">
        <v>38</v>
      </c>
      <c r="U39" s="102" t="s">
        <v>38</v>
      </c>
      <c r="V39" s="101" t="s">
        <v>38</v>
      </c>
      <c r="W39" s="102" t="s">
        <v>38</v>
      </c>
      <c r="X39" s="84" t="s">
        <v>514</v>
      </c>
    </row>
    <row r="40" spans="1:24" ht="63" x14ac:dyDescent="0.25">
      <c r="A40" s="83" t="s">
        <v>93</v>
      </c>
      <c r="B40" s="86" t="s">
        <v>112</v>
      </c>
      <c r="C40" s="86" t="s">
        <v>113</v>
      </c>
      <c r="D40" s="101" t="s">
        <v>38</v>
      </c>
      <c r="E40" s="101" t="s">
        <v>38</v>
      </c>
      <c r="F40" s="101" t="s">
        <v>38</v>
      </c>
      <c r="G40" s="101" t="s">
        <v>38</v>
      </c>
      <c r="H40" s="101" t="s">
        <v>38</v>
      </c>
      <c r="I40" s="101">
        <v>0</v>
      </c>
      <c r="J40" s="101">
        <v>0</v>
      </c>
      <c r="K40" s="101">
        <v>0</v>
      </c>
      <c r="L40" s="101">
        <v>0</v>
      </c>
      <c r="M40" s="101">
        <v>0</v>
      </c>
      <c r="N40" s="101" t="s">
        <v>38</v>
      </c>
      <c r="O40" s="102" t="s">
        <v>38</v>
      </c>
      <c r="P40" s="101" t="s">
        <v>38</v>
      </c>
      <c r="Q40" s="102" t="s">
        <v>38</v>
      </c>
      <c r="R40" s="101" t="s">
        <v>38</v>
      </c>
      <c r="S40" s="102" t="s">
        <v>38</v>
      </c>
      <c r="T40" s="101" t="s">
        <v>38</v>
      </c>
      <c r="U40" s="102" t="s">
        <v>38</v>
      </c>
      <c r="V40" s="101" t="s">
        <v>38</v>
      </c>
      <c r="W40" s="102" t="s">
        <v>38</v>
      </c>
      <c r="X40" s="84" t="s">
        <v>515</v>
      </c>
    </row>
    <row r="41" spans="1:24" ht="47.25" x14ac:dyDescent="0.25">
      <c r="A41" s="83" t="s">
        <v>93</v>
      </c>
      <c r="B41" s="86" t="s">
        <v>114</v>
      </c>
      <c r="C41" s="86" t="s">
        <v>115</v>
      </c>
      <c r="D41" s="101" t="s">
        <v>38</v>
      </c>
      <c r="E41" s="101" t="s">
        <v>38</v>
      </c>
      <c r="F41" s="101" t="s">
        <v>38</v>
      </c>
      <c r="G41" s="101" t="s">
        <v>38</v>
      </c>
      <c r="H41" s="101" t="s">
        <v>38</v>
      </c>
      <c r="I41" s="101">
        <v>1.6397410000000001E-2</v>
      </c>
      <c r="J41" s="101">
        <v>0</v>
      </c>
      <c r="K41" s="101">
        <v>0</v>
      </c>
      <c r="L41" s="101">
        <v>0</v>
      </c>
      <c r="M41" s="101">
        <v>1.6397410000000001E-2</v>
      </c>
      <c r="N41" s="101" t="s">
        <v>38</v>
      </c>
      <c r="O41" s="102" t="s">
        <v>38</v>
      </c>
      <c r="P41" s="101" t="s">
        <v>38</v>
      </c>
      <c r="Q41" s="102" t="s">
        <v>38</v>
      </c>
      <c r="R41" s="101" t="s">
        <v>38</v>
      </c>
      <c r="S41" s="102" t="s">
        <v>38</v>
      </c>
      <c r="T41" s="101" t="s">
        <v>38</v>
      </c>
      <c r="U41" s="102" t="s">
        <v>38</v>
      </c>
      <c r="V41" s="101" t="s">
        <v>38</v>
      </c>
      <c r="W41" s="102" t="s">
        <v>38</v>
      </c>
      <c r="X41" s="84" t="s">
        <v>516</v>
      </c>
    </row>
    <row r="42" spans="1:24" ht="47.25" x14ac:dyDescent="0.25">
      <c r="A42" s="83" t="s">
        <v>93</v>
      </c>
      <c r="B42" s="86" t="s">
        <v>116</v>
      </c>
      <c r="C42" s="86" t="s">
        <v>117</v>
      </c>
      <c r="D42" s="101" t="s">
        <v>38</v>
      </c>
      <c r="E42" s="101" t="s">
        <v>38</v>
      </c>
      <c r="F42" s="101" t="s">
        <v>38</v>
      </c>
      <c r="G42" s="101" t="s">
        <v>38</v>
      </c>
      <c r="H42" s="101" t="s">
        <v>38</v>
      </c>
      <c r="I42" s="101">
        <v>3.4187830000000002E-2</v>
      </c>
      <c r="J42" s="101">
        <v>0</v>
      </c>
      <c r="K42" s="101">
        <v>0</v>
      </c>
      <c r="L42" s="101">
        <v>0</v>
      </c>
      <c r="M42" s="101">
        <v>3.4187830000000002E-2</v>
      </c>
      <c r="N42" s="101" t="s">
        <v>38</v>
      </c>
      <c r="O42" s="102" t="s">
        <v>38</v>
      </c>
      <c r="P42" s="101" t="s">
        <v>38</v>
      </c>
      <c r="Q42" s="102" t="s">
        <v>38</v>
      </c>
      <c r="R42" s="101" t="s">
        <v>38</v>
      </c>
      <c r="S42" s="102" t="s">
        <v>38</v>
      </c>
      <c r="T42" s="101" t="s">
        <v>38</v>
      </c>
      <c r="U42" s="102" t="s">
        <v>38</v>
      </c>
      <c r="V42" s="101" t="s">
        <v>38</v>
      </c>
      <c r="W42" s="102" t="s">
        <v>38</v>
      </c>
      <c r="X42" s="84" t="s">
        <v>517</v>
      </c>
    </row>
    <row r="43" spans="1:24" ht="63" x14ac:dyDescent="0.25">
      <c r="A43" s="83" t="s">
        <v>93</v>
      </c>
      <c r="B43" s="86" t="s">
        <v>118</v>
      </c>
      <c r="C43" s="86" t="s">
        <v>119</v>
      </c>
      <c r="D43" s="101" t="s">
        <v>38</v>
      </c>
      <c r="E43" s="101" t="s">
        <v>38</v>
      </c>
      <c r="F43" s="101" t="s">
        <v>38</v>
      </c>
      <c r="G43" s="101" t="s">
        <v>38</v>
      </c>
      <c r="H43" s="101" t="s">
        <v>38</v>
      </c>
      <c r="I43" s="101">
        <v>4.3009272200000002</v>
      </c>
      <c r="J43" s="101">
        <v>0</v>
      </c>
      <c r="K43" s="101">
        <v>0</v>
      </c>
      <c r="L43" s="101">
        <v>0</v>
      </c>
      <c r="M43" s="101">
        <v>4.3009272200000002</v>
      </c>
      <c r="N43" s="101" t="s">
        <v>38</v>
      </c>
      <c r="O43" s="102" t="s">
        <v>38</v>
      </c>
      <c r="P43" s="101" t="s">
        <v>38</v>
      </c>
      <c r="Q43" s="102" t="s">
        <v>38</v>
      </c>
      <c r="R43" s="101" t="s">
        <v>38</v>
      </c>
      <c r="S43" s="102" t="s">
        <v>38</v>
      </c>
      <c r="T43" s="101" t="s">
        <v>38</v>
      </c>
      <c r="U43" s="102" t="s">
        <v>38</v>
      </c>
      <c r="V43" s="101" t="s">
        <v>38</v>
      </c>
      <c r="W43" s="102" t="s">
        <v>38</v>
      </c>
      <c r="X43" s="84" t="s">
        <v>518</v>
      </c>
    </row>
    <row r="44" spans="1:24" ht="78.75" x14ac:dyDescent="0.25">
      <c r="A44" s="83" t="s">
        <v>93</v>
      </c>
      <c r="B44" s="86" t="s">
        <v>120</v>
      </c>
      <c r="C44" s="86" t="s">
        <v>121</v>
      </c>
      <c r="D44" s="101" t="s">
        <v>38</v>
      </c>
      <c r="E44" s="101" t="s">
        <v>38</v>
      </c>
      <c r="F44" s="101" t="s">
        <v>38</v>
      </c>
      <c r="G44" s="101" t="s">
        <v>38</v>
      </c>
      <c r="H44" s="101" t="s">
        <v>38</v>
      </c>
      <c r="I44" s="101">
        <v>9.0675013199999999</v>
      </c>
      <c r="J44" s="101">
        <v>0</v>
      </c>
      <c r="K44" s="101">
        <v>0</v>
      </c>
      <c r="L44" s="101">
        <v>0</v>
      </c>
      <c r="M44" s="101">
        <v>9.0675013199999999</v>
      </c>
      <c r="N44" s="101" t="s">
        <v>38</v>
      </c>
      <c r="O44" s="102" t="s">
        <v>38</v>
      </c>
      <c r="P44" s="101" t="s">
        <v>38</v>
      </c>
      <c r="Q44" s="102" t="s">
        <v>38</v>
      </c>
      <c r="R44" s="101" t="s">
        <v>38</v>
      </c>
      <c r="S44" s="102" t="s">
        <v>38</v>
      </c>
      <c r="T44" s="101" t="s">
        <v>38</v>
      </c>
      <c r="U44" s="102" t="s">
        <v>38</v>
      </c>
      <c r="V44" s="101" t="s">
        <v>38</v>
      </c>
      <c r="W44" s="102" t="s">
        <v>38</v>
      </c>
      <c r="X44" s="84" t="s">
        <v>519</v>
      </c>
    </row>
    <row r="45" spans="1:24" ht="63" x14ac:dyDescent="0.25">
      <c r="A45" s="83" t="s">
        <v>93</v>
      </c>
      <c r="B45" s="86" t="s">
        <v>122</v>
      </c>
      <c r="C45" s="86" t="s">
        <v>123</v>
      </c>
      <c r="D45" s="101" t="s">
        <v>38</v>
      </c>
      <c r="E45" s="101" t="s">
        <v>38</v>
      </c>
      <c r="F45" s="101" t="s">
        <v>38</v>
      </c>
      <c r="G45" s="101" t="s">
        <v>38</v>
      </c>
      <c r="H45" s="101" t="s">
        <v>38</v>
      </c>
      <c r="I45" s="101">
        <v>2.9399999999999999E-2</v>
      </c>
      <c r="J45" s="101">
        <v>0</v>
      </c>
      <c r="K45" s="101">
        <v>0</v>
      </c>
      <c r="L45" s="101">
        <v>0</v>
      </c>
      <c r="M45" s="101">
        <v>2.9399999999999999E-2</v>
      </c>
      <c r="N45" s="101" t="s">
        <v>38</v>
      </c>
      <c r="O45" s="102" t="s">
        <v>38</v>
      </c>
      <c r="P45" s="101" t="s">
        <v>38</v>
      </c>
      <c r="Q45" s="102" t="s">
        <v>38</v>
      </c>
      <c r="R45" s="101" t="s">
        <v>38</v>
      </c>
      <c r="S45" s="102" t="s">
        <v>38</v>
      </c>
      <c r="T45" s="101" t="s">
        <v>38</v>
      </c>
      <c r="U45" s="102" t="s">
        <v>38</v>
      </c>
      <c r="V45" s="101" t="s">
        <v>38</v>
      </c>
      <c r="W45" s="102" t="s">
        <v>38</v>
      </c>
      <c r="X45" s="84" t="s">
        <v>520</v>
      </c>
    </row>
    <row r="46" spans="1:24" ht="63" x14ac:dyDescent="0.25">
      <c r="A46" s="83" t="s">
        <v>93</v>
      </c>
      <c r="B46" s="86" t="s">
        <v>124</v>
      </c>
      <c r="C46" s="86" t="s">
        <v>125</v>
      </c>
      <c r="D46" s="101" t="s">
        <v>38</v>
      </c>
      <c r="E46" s="101" t="s">
        <v>38</v>
      </c>
      <c r="F46" s="101" t="s">
        <v>38</v>
      </c>
      <c r="G46" s="101" t="s">
        <v>38</v>
      </c>
      <c r="H46" s="101" t="s">
        <v>38</v>
      </c>
      <c r="I46" s="101">
        <v>3.5000000000000003E-2</v>
      </c>
      <c r="J46" s="101">
        <v>0</v>
      </c>
      <c r="K46" s="101">
        <v>0</v>
      </c>
      <c r="L46" s="101">
        <v>0</v>
      </c>
      <c r="M46" s="101">
        <v>3.5000000000000003E-2</v>
      </c>
      <c r="N46" s="101" t="s">
        <v>38</v>
      </c>
      <c r="O46" s="102" t="s">
        <v>38</v>
      </c>
      <c r="P46" s="101" t="s">
        <v>38</v>
      </c>
      <c r="Q46" s="102" t="s">
        <v>38</v>
      </c>
      <c r="R46" s="101" t="s">
        <v>38</v>
      </c>
      <c r="S46" s="102" t="s">
        <v>38</v>
      </c>
      <c r="T46" s="101" t="s">
        <v>38</v>
      </c>
      <c r="U46" s="102" t="s">
        <v>38</v>
      </c>
      <c r="V46" s="101" t="s">
        <v>38</v>
      </c>
      <c r="W46" s="102" t="s">
        <v>38</v>
      </c>
      <c r="X46" s="84" t="s">
        <v>521</v>
      </c>
    </row>
    <row r="47" spans="1:24" ht="78.75" x14ac:dyDescent="0.25">
      <c r="A47" s="83" t="s">
        <v>93</v>
      </c>
      <c r="B47" s="86" t="s">
        <v>126</v>
      </c>
      <c r="C47" s="86" t="s">
        <v>127</v>
      </c>
      <c r="D47" s="101" t="s">
        <v>38</v>
      </c>
      <c r="E47" s="101" t="s">
        <v>38</v>
      </c>
      <c r="F47" s="101" t="s">
        <v>38</v>
      </c>
      <c r="G47" s="101" t="s">
        <v>38</v>
      </c>
      <c r="H47" s="101" t="s">
        <v>38</v>
      </c>
      <c r="I47" s="101">
        <v>4.41E-2</v>
      </c>
      <c r="J47" s="101">
        <v>0</v>
      </c>
      <c r="K47" s="101">
        <v>0</v>
      </c>
      <c r="L47" s="101">
        <v>0</v>
      </c>
      <c r="M47" s="101">
        <v>4.41E-2</v>
      </c>
      <c r="N47" s="101" t="s">
        <v>38</v>
      </c>
      <c r="O47" s="102" t="s">
        <v>38</v>
      </c>
      <c r="P47" s="101" t="s">
        <v>38</v>
      </c>
      <c r="Q47" s="102" t="s">
        <v>38</v>
      </c>
      <c r="R47" s="101" t="s">
        <v>38</v>
      </c>
      <c r="S47" s="102" t="s">
        <v>38</v>
      </c>
      <c r="T47" s="101" t="s">
        <v>38</v>
      </c>
      <c r="U47" s="102" t="s">
        <v>38</v>
      </c>
      <c r="V47" s="101" t="s">
        <v>38</v>
      </c>
      <c r="W47" s="102" t="s">
        <v>38</v>
      </c>
      <c r="X47" s="84" t="s">
        <v>522</v>
      </c>
    </row>
    <row r="48" spans="1:24" ht="63" x14ac:dyDescent="0.25">
      <c r="A48" s="83" t="s">
        <v>93</v>
      </c>
      <c r="B48" s="86" t="s">
        <v>128</v>
      </c>
      <c r="C48" s="86" t="s">
        <v>129</v>
      </c>
      <c r="D48" s="101" t="s">
        <v>38</v>
      </c>
      <c r="E48" s="101" t="s">
        <v>38</v>
      </c>
      <c r="F48" s="101" t="s">
        <v>38</v>
      </c>
      <c r="G48" s="101" t="s">
        <v>38</v>
      </c>
      <c r="H48" s="101" t="s">
        <v>38</v>
      </c>
      <c r="I48" s="101">
        <v>4.1532585199999996</v>
      </c>
      <c r="J48" s="101">
        <v>0</v>
      </c>
      <c r="K48" s="101">
        <v>0</v>
      </c>
      <c r="L48" s="101">
        <v>0</v>
      </c>
      <c r="M48" s="101">
        <v>4.1532585199999996</v>
      </c>
      <c r="N48" s="101" t="s">
        <v>38</v>
      </c>
      <c r="O48" s="102" t="s">
        <v>38</v>
      </c>
      <c r="P48" s="101" t="s">
        <v>38</v>
      </c>
      <c r="Q48" s="102" t="s">
        <v>38</v>
      </c>
      <c r="R48" s="101" t="s">
        <v>38</v>
      </c>
      <c r="S48" s="102" t="s">
        <v>38</v>
      </c>
      <c r="T48" s="101" t="s">
        <v>38</v>
      </c>
      <c r="U48" s="102" t="s">
        <v>38</v>
      </c>
      <c r="V48" s="101" t="s">
        <v>38</v>
      </c>
      <c r="W48" s="102" t="s">
        <v>38</v>
      </c>
      <c r="X48" s="84" t="s">
        <v>523</v>
      </c>
    </row>
    <row r="49" spans="1:24" ht="47.25" x14ac:dyDescent="0.25">
      <c r="A49" s="83" t="s">
        <v>93</v>
      </c>
      <c r="B49" s="86" t="s">
        <v>130</v>
      </c>
      <c r="C49" s="86" t="s">
        <v>131</v>
      </c>
      <c r="D49" s="101" t="s">
        <v>38</v>
      </c>
      <c r="E49" s="101" t="s">
        <v>38</v>
      </c>
      <c r="F49" s="101" t="s">
        <v>38</v>
      </c>
      <c r="G49" s="101" t="s">
        <v>38</v>
      </c>
      <c r="H49" s="101" t="s">
        <v>38</v>
      </c>
      <c r="I49" s="101">
        <v>0.26071165000000002</v>
      </c>
      <c r="J49" s="101">
        <v>0</v>
      </c>
      <c r="K49" s="101">
        <v>0</v>
      </c>
      <c r="L49" s="101">
        <v>0</v>
      </c>
      <c r="M49" s="101">
        <v>0.26071165000000002</v>
      </c>
      <c r="N49" s="101" t="s">
        <v>38</v>
      </c>
      <c r="O49" s="102" t="s">
        <v>38</v>
      </c>
      <c r="P49" s="101" t="s">
        <v>38</v>
      </c>
      <c r="Q49" s="102" t="s">
        <v>38</v>
      </c>
      <c r="R49" s="101" t="s">
        <v>38</v>
      </c>
      <c r="S49" s="102" t="s">
        <v>38</v>
      </c>
      <c r="T49" s="101" t="s">
        <v>38</v>
      </c>
      <c r="U49" s="102" t="s">
        <v>38</v>
      </c>
      <c r="V49" s="101" t="s">
        <v>38</v>
      </c>
      <c r="W49" s="102" t="s">
        <v>38</v>
      </c>
      <c r="X49" s="84" t="s">
        <v>524</v>
      </c>
    </row>
    <row r="50" spans="1:24" ht="63" x14ac:dyDescent="0.25">
      <c r="A50" s="83" t="s">
        <v>93</v>
      </c>
      <c r="B50" s="86" t="s">
        <v>132</v>
      </c>
      <c r="C50" s="86" t="s">
        <v>133</v>
      </c>
      <c r="D50" s="101" t="s">
        <v>38</v>
      </c>
      <c r="E50" s="101" t="s">
        <v>38</v>
      </c>
      <c r="F50" s="101" t="s">
        <v>38</v>
      </c>
      <c r="G50" s="101" t="s">
        <v>38</v>
      </c>
      <c r="H50" s="101" t="s">
        <v>38</v>
      </c>
      <c r="I50" s="101">
        <v>11.73</v>
      </c>
      <c r="J50" s="101">
        <v>0</v>
      </c>
      <c r="K50" s="101">
        <v>0</v>
      </c>
      <c r="L50" s="101">
        <v>0</v>
      </c>
      <c r="M50" s="101">
        <v>11.73</v>
      </c>
      <c r="N50" s="101" t="s">
        <v>38</v>
      </c>
      <c r="O50" s="102" t="s">
        <v>38</v>
      </c>
      <c r="P50" s="101" t="s">
        <v>38</v>
      </c>
      <c r="Q50" s="102" t="s">
        <v>38</v>
      </c>
      <c r="R50" s="101" t="s">
        <v>38</v>
      </c>
      <c r="S50" s="102" t="s">
        <v>38</v>
      </c>
      <c r="T50" s="101" t="s">
        <v>38</v>
      </c>
      <c r="U50" s="102" t="s">
        <v>38</v>
      </c>
      <c r="V50" s="101" t="s">
        <v>38</v>
      </c>
      <c r="W50" s="102" t="s">
        <v>38</v>
      </c>
      <c r="X50" s="84" t="s">
        <v>525</v>
      </c>
    </row>
    <row r="51" spans="1:24" ht="63" x14ac:dyDescent="0.25">
      <c r="A51" s="83" t="s">
        <v>93</v>
      </c>
      <c r="B51" s="86" t="s">
        <v>134</v>
      </c>
      <c r="C51" s="86" t="s">
        <v>135</v>
      </c>
      <c r="D51" s="101" t="s">
        <v>38</v>
      </c>
      <c r="E51" s="101" t="s">
        <v>38</v>
      </c>
      <c r="F51" s="101" t="s">
        <v>38</v>
      </c>
      <c r="G51" s="101" t="s">
        <v>38</v>
      </c>
      <c r="H51" s="101" t="s">
        <v>38</v>
      </c>
      <c r="I51" s="101">
        <v>3.305839E-2</v>
      </c>
      <c r="J51" s="101">
        <v>0</v>
      </c>
      <c r="K51" s="101">
        <v>0</v>
      </c>
      <c r="L51" s="101">
        <v>0</v>
      </c>
      <c r="M51" s="101">
        <v>3.305839E-2</v>
      </c>
      <c r="N51" s="101" t="s">
        <v>38</v>
      </c>
      <c r="O51" s="102" t="s">
        <v>38</v>
      </c>
      <c r="P51" s="101" t="s">
        <v>38</v>
      </c>
      <c r="Q51" s="102" t="s">
        <v>38</v>
      </c>
      <c r="R51" s="101" t="s">
        <v>38</v>
      </c>
      <c r="S51" s="102" t="s">
        <v>38</v>
      </c>
      <c r="T51" s="101" t="s">
        <v>38</v>
      </c>
      <c r="U51" s="102" t="s">
        <v>38</v>
      </c>
      <c r="V51" s="101" t="s">
        <v>38</v>
      </c>
      <c r="W51" s="102" t="s">
        <v>38</v>
      </c>
      <c r="X51" s="84" t="s">
        <v>526</v>
      </c>
    </row>
    <row r="52" spans="1:24" ht="63" x14ac:dyDescent="0.25">
      <c r="A52" s="83" t="s">
        <v>93</v>
      </c>
      <c r="B52" s="86" t="s">
        <v>136</v>
      </c>
      <c r="C52" s="86" t="s">
        <v>137</v>
      </c>
      <c r="D52" s="101" t="s">
        <v>38</v>
      </c>
      <c r="E52" s="101" t="s">
        <v>38</v>
      </c>
      <c r="F52" s="101" t="s">
        <v>38</v>
      </c>
      <c r="G52" s="101" t="s">
        <v>38</v>
      </c>
      <c r="H52" s="101" t="s">
        <v>38</v>
      </c>
      <c r="I52" s="101">
        <v>0</v>
      </c>
      <c r="J52" s="101">
        <v>0</v>
      </c>
      <c r="K52" s="101">
        <v>0</v>
      </c>
      <c r="L52" s="101">
        <v>0</v>
      </c>
      <c r="M52" s="101">
        <v>0</v>
      </c>
      <c r="N52" s="101" t="s">
        <v>38</v>
      </c>
      <c r="O52" s="102" t="s">
        <v>38</v>
      </c>
      <c r="P52" s="101" t="s">
        <v>38</v>
      </c>
      <c r="Q52" s="102" t="s">
        <v>38</v>
      </c>
      <c r="R52" s="101" t="s">
        <v>38</v>
      </c>
      <c r="S52" s="102" t="s">
        <v>38</v>
      </c>
      <c r="T52" s="101" t="s">
        <v>38</v>
      </c>
      <c r="U52" s="102" t="s">
        <v>38</v>
      </c>
      <c r="V52" s="101" t="s">
        <v>38</v>
      </c>
      <c r="W52" s="102" t="s">
        <v>38</v>
      </c>
      <c r="X52" s="84" t="s">
        <v>527</v>
      </c>
    </row>
    <row r="53" spans="1:24" ht="47.25" x14ac:dyDescent="0.25">
      <c r="A53" s="83" t="s">
        <v>93</v>
      </c>
      <c r="B53" s="86" t="s">
        <v>138</v>
      </c>
      <c r="C53" s="86" t="s">
        <v>139</v>
      </c>
      <c r="D53" s="101" t="s">
        <v>38</v>
      </c>
      <c r="E53" s="101" t="s">
        <v>38</v>
      </c>
      <c r="F53" s="101" t="s">
        <v>38</v>
      </c>
      <c r="G53" s="101" t="s">
        <v>38</v>
      </c>
      <c r="H53" s="101" t="s">
        <v>38</v>
      </c>
      <c r="I53" s="101">
        <v>7.5790731999999998</v>
      </c>
      <c r="J53" s="101">
        <v>0</v>
      </c>
      <c r="K53" s="101">
        <v>0</v>
      </c>
      <c r="L53" s="101">
        <v>0</v>
      </c>
      <c r="M53" s="101">
        <v>7.5790731999999998</v>
      </c>
      <c r="N53" s="101" t="s">
        <v>38</v>
      </c>
      <c r="O53" s="102" t="s">
        <v>38</v>
      </c>
      <c r="P53" s="101" t="s">
        <v>38</v>
      </c>
      <c r="Q53" s="102" t="s">
        <v>38</v>
      </c>
      <c r="R53" s="101" t="s">
        <v>38</v>
      </c>
      <c r="S53" s="102" t="s">
        <v>38</v>
      </c>
      <c r="T53" s="101" t="s">
        <v>38</v>
      </c>
      <c r="U53" s="102" t="s">
        <v>38</v>
      </c>
      <c r="V53" s="101" t="s">
        <v>38</v>
      </c>
      <c r="W53" s="102" t="s">
        <v>38</v>
      </c>
      <c r="X53" s="84" t="s">
        <v>528</v>
      </c>
    </row>
    <row r="54" spans="1:24" ht="31.5" x14ac:dyDescent="0.25">
      <c r="A54" s="83" t="s">
        <v>93</v>
      </c>
      <c r="B54" s="86" t="s">
        <v>140</v>
      </c>
      <c r="C54" s="86" t="s">
        <v>141</v>
      </c>
      <c r="D54" s="101" t="s">
        <v>38</v>
      </c>
      <c r="E54" s="101" t="s">
        <v>38</v>
      </c>
      <c r="F54" s="101" t="s">
        <v>38</v>
      </c>
      <c r="G54" s="101" t="s">
        <v>38</v>
      </c>
      <c r="H54" s="101" t="s">
        <v>38</v>
      </c>
      <c r="I54" s="101">
        <v>5.9560969999999998E-2</v>
      </c>
      <c r="J54" s="101">
        <v>0</v>
      </c>
      <c r="K54" s="101">
        <v>0</v>
      </c>
      <c r="L54" s="101">
        <v>5.9560969999999998E-2</v>
      </c>
      <c r="M54" s="101">
        <v>0</v>
      </c>
      <c r="N54" s="101" t="s">
        <v>38</v>
      </c>
      <c r="O54" s="102" t="s">
        <v>38</v>
      </c>
      <c r="P54" s="101" t="s">
        <v>38</v>
      </c>
      <c r="Q54" s="102" t="s">
        <v>38</v>
      </c>
      <c r="R54" s="101" t="s">
        <v>38</v>
      </c>
      <c r="S54" s="102" t="s">
        <v>38</v>
      </c>
      <c r="T54" s="101" t="s">
        <v>38</v>
      </c>
      <c r="U54" s="102" t="s">
        <v>38</v>
      </c>
      <c r="V54" s="101" t="s">
        <v>38</v>
      </c>
      <c r="W54" s="102" t="s">
        <v>38</v>
      </c>
      <c r="X54" s="84" t="s">
        <v>529</v>
      </c>
    </row>
    <row r="55" spans="1:24" ht="63" x14ac:dyDescent="0.25">
      <c r="A55" s="83" t="s">
        <v>93</v>
      </c>
      <c r="B55" s="86" t="s">
        <v>142</v>
      </c>
      <c r="C55" s="86" t="s">
        <v>143</v>
      </c>
      <c r="D55" s="101" t="s">
        <v>38</v>
      </c>
      <c r="E55" s="101" t="s">
        <v>38</v>
      </c>
      <c r="F55" s="101" t="s">
        <v>38</v>
      </c>
      <c r="G55" s="101" t="s">
        <v>38</v>
      </c>
      <c r="H55" s="101" t="s">
        <v>38</v>
      </c>
      <c r="I55" s="101">
        <v>0.12060119</v>
      </c>
      <c r="J55" s="101">
        <v>0</v>
      </c>
      <c r="K55" s="101">
        <v>0</v>
      </c>
      <c r="L55" s="101">
        <v>0</v>
      </c>
      <c r="M55" s="101">
        <v>0.12060119</v>
      </c>
      <c r="N55" s="101" t="s">
        <v>38</v>
      </c>
      <c r="O55" s="102" t="s">
        <v>38</v>
      </c>
      <c r="P55" s="101" t="s">
        <v>38</v>
      </c>
      <c r="Q55" s="102" t="s">
        <v>38</v>
      </c>
      <c r="R55" s="101" t="s">
        <v>38</v>
      </c>
      <c r="S55" s="102" t="s">
        <v>38</v>
      </c>
      <c r="T55" s="101" t="s">
        <v>38</v>
      </c>
      <c r="U55" s="102" t="s">
        <v>38</v>
      </c>
      <c r="V55" s="101" t="s">
        <v>38</v>
      </c>
      <c r="W55" s="102" t="s">
        <v>38</v>
      </c>
      <c r="X55" s="84" t="s">
        <v>530</v>
      </c>
    </row>
    <row r="56" spans="1:24" ht="63" x14ac:dyDescent="0.25">
      <c r="A56" s="83" t="s">
        <v>93</v>
      </c>
      <c r="B56" s="86" t="s">
        <v>144</v>
      </c>
      <c r="C56" s="86" t="s">
        <v>145</v>
      </c>
      <c r="D56" s="101" t="s">
        <v>38</v>
      </c>
      <c r="E56" s="101" t="s">
        <v>38</v>
      </c>
      <c r="F56" s="101" t="s">
        <v>38</v>
      </c>
      <c r="G56" s="101" t="s">
        <v>38</v>
      </c>
      <c r="H56" s="101" t="s">
        <v>38</v>
      </c>
      <c r="I56" s="101">
        <v>0</v>
      </c>
      <c r="J56" s="101">
        <v>0</v>
      </c>
      <c r="K56" s="101">
        <v>0</v>
      </c>
      <c r="L56" s="101">
        <v>0</v>
      </c>
      <c r="M56" s="101">
        <v>0</v>
      </c>
      <c r="N56" s="101" t="s">
        <v>38</v>
      </c>
      <c r="O56" s="102" t="s">
        <v>38</v>
      </c>
      <c r="P56" s="101" t="s">
        <v>38</v>
      </c>
      <c r="Q56" s="102" t="s">
        <v>38</v>
      </c>
      <c r="R56" s="101" t="s">
        <v>38</v>
      </c>
      <c r="S56" s="102" t="s">
        <v>38</v>
      </c>
      <c r="T56" s="101" t="s">
        <v>38</v>
      </c>
      <c r="U56" s="102" t="s">
        <v>38</v>
      </c>
      <c r="V56" s="101" t="s">
        <v>38</v>
      </c>
      <c r="W56" s="102" t="s">
        <v>38</v>
      </c>
      <c r="X56" s="84" t="s">
        <v>531</v>
      </c>
    </row>
    <row r="57" spans="1:24" ht="63" x14ac:dyDescent="0.25">
      <c r="A57" s="83" t="s">
        <v>93</v>
      </c>
      <c r="B57" s="86" t="s">
        <v>146</v>
      </c>
      <c r="C57" s="86" t="s">
        <v>147</v>
      </c>
      <c r="D57" s="101">
        <v>0</v>
      </c>
      <c r="E57" s="101">
        <v>0</v>
      </c>
      <c r="F57" s="101">
        <v>0</v>
      </c>
      <c r="G57" s="101">
        <v>0</v>
      </c>
      <c r="H57" s="101">
        <v>0</v>
      </c>
      <c r="I57" s="101">
        <v>30.2563</v>
      </c>
      <c r="J57" s="101">
        <v>0</v>
      </c>
      <c r="K57" s="101">
        <v>0</v>
      </c>
      <c r="L57" s="101">
        <v>0</v>
      </c>
      <c r="M57" s="101">
        <v>30.2563</v>
      </c>
      <c r="N57" s="101">
        <v>30.2563</v>
      </c>
      <c r="O57" s="102">
        <v>0</v>
      </c>
      <c r="P57" s="101">
        <v>0</v>
      </c>
      <c r="Q57" s="102">
        <v>0</v>
      </c>
      <c r="R57" s="101">
        <v>0</v>
      </c>
      <c r="S57" s="102">
        <v>0</v>
      </c>
      <c r="T57" s="101">
        <v>0</v>
      </c>
      <c r="U57" s="102">
        <v>0</v>
      </c>
      <c r="V57" s="101">
        <v>30.2563</v>
      </c>
      <c r="W57" s="102">
        <v>0</v>
      </c>
      <c r="X57" s="84" t="s">
        <v>532</v>
      </c>
    </row>
    <row r="58" spans="1:24" ht="63" x14ac:dyDescent="0.25">
      <c r="A58" s="83" t="s">
        <v>93</v>
      </c>
      <c r="B58" s="86" t="s">
        <v>148</v>
      </c>
      <c r="C58" s="86" t="s">
        <v>149</v>
      </c>
      <c r="D58" s="101" t="s">
        <v>38</v>
      </c>
      <c r="E58" s="101" t="s">
        <v>38</v>
      </c>
      <c r="F58" s="101" t="s">
        <v>38</v>
      </c>
      <c r="G58" s="101" t="s">
        <v>38</v>
      </c>
      <c r="H58" s="101" t="s">
        <v>38</v>
      </c>
      <c r="I58" s="101">
        <v>2.3784680900000001</v>
      </c>
      <c r="J58" s="101">
        <v>0</v>
      </c>
      <c r="K58" s="101">
        <v>0</v>
      </c>
      <c r="L58" s="101">
        <v>0</v>
      </c>
      <c r="M58" s="101">
        <v>2.3784680900000001</v>
      </c>
      <c r="N58" s="101" t="s">
        <v>38</v>
      </c>
      <c r="O58" s="102" t="s">
        <v>38</v>
      </c>
      <c r="P58" s="101" t="s">
        <v>38</v>
      </c>
      <c r="Q58" s="102" t="s">
        <v>38</v>
      </c>
      <c r="R58" s="101" t="s">
        <v>38</v>
      </c>
      <c r="S58" s="102" t="s">
        <v>38</v>
      </c>
      <c r="T58" s="101" t="s">
        <v>38</v>
      </c>
      <c r="U58" s="102" t="s">
        <v>38</v>
      </c>
      <c r="V58" s="101" t="s">
        <v>38</v>
      </c>
      <c r="W58" s="102" t="s">
        <v>38</v>
      </c>
      <c r="X58" s="84" t="s">
        <v>533</v>
      </c>
    </row>
    <row r="59" spans="1:24" ht="47.25" x14ac:dyDescent="0.25">
      <c r="A59" s="83" t="s">
        <v>93</v>
      </c>
      <c r="B59" s="86" t="s">
        <v>150</v>
      </c>
      <c r="C59" s="86" t="s">
        <v>151</v>
      </c>
      <c r="D59" s="101" t="s">
        <v>38</v>
      </c>
      <c r="E59" s="101" t="s">
        <v>38</v>
      </c>
      <c r="F59" s="101" t="s">
        <v>38</v>
      </c>
      <c r="G59" s="101" t="s">
        <v>38</v>
      </c>
      <c r="H59" s="101" t="s">
        <v>38</v>
      </c>
      <c r="I59" s="101">
        <v>1.235E-5</v>
      </c>
      <c r="J59" s="101">
        <v>0</v>
      </c>
      <c r="K59" s="101">
        <v>0</v>
      </c>
      <c r="L59" s="101">
        <v>0</v>
      </c>
      <c r="M59" s="101">
        <v>1.235E-5</v>
      </c>
      <c r="N59" s="101" t="s">
        <v>38</v>
      </c>
      <c r="O59" s="102" t="s">
        <v>38</v>
      </c>
      <c r="P59" s="101" t="s">
        <v>38</v>
      </c>
      <c r="Q59" s="102" t="s">
        <v>38</v>
      </c>
      <c r="R59" s="101" t="s">
        <v>38</v>
      </c>
      <c r="S59" s="102" t="s">
        <v>38</v>
      </c>
      <c r="T59" s="101" t="s">
        <v>38</v>
      </c>
      <c r="U59" s="102" t="s">
        <v>38</v>
      </c>
      <c r="V59" s="101" t="s">
        <v>38</v>
      </c>
      <c r="W59" s="102" t="s">
        <v>38</v>
      </c>
      <c r="X59" s="84" t="s">
        <v>534</v>
      </c>
    </row>
    <row r="60" spans="1:24" ht="47.25" x14ac:dyDescent="0.25">
      <c r="A60" s="83" t="s">
        <v>93</v>
      </c>
      <c r="B60" s="86" t="s">
        <v>152</v>
      </c>
      <c r="C60" s="86" t="s">
        <v>153</v>
      </c>
      <c r="D60" s="101" t="s">
        <v>38</v>
      </c>
      <c r="E60" s="101" t="s">
        <v>38</v>
      </c>
      <c r="F60" s="101" t="s">
        <v>38</v>
      </c>
      <c r="G60" s="101" t="s">
        <v>38</v>
      </c>
      <c r="H60" s="101" t="s">
        <v>38</v>
      </c>
      <c r="I60" s="101">
        <v>0</v>
      </c>
      <c r="J60" s="101">
        <v>0</v>
      </c>
      <c r="K60" s="101">
        <v>0</v>
      </c>
      <c r="L60" s="101">
        <v>0</v>
      </c>
      <c r="M60" s="101">
        <v>0</v>
      </c>
      <c r="N60" s="101" t="s">
        <v>38</v>
      </c>
      <c r="O60" s="102" t="s">
        <v>38</v>
      </c>
      <c r="P60" s="101" t="s">
        <v>38</v>
      </c>
      <c r="Q60" s="102" t="s">
        <v>38</v>
      </c>
      <c r="R60" s="101" t="s">
        <v>38</v>
      </c>
      <c r="S60" s="102" t="s">
        <v>38</v>
      </c>
      <c r="T60" s="101" t="s">
        <v>38</v>
      </c>
      <c r="U60" s="102" t="s">
        <v>38</v>
      </c>
      <c r="V60" s="101" t="s">
        <v>38</v>
      </c>
      <c r="W60" s="102" t="s">
        <v>38</v>
      </c>
      <c r="X60" s="84" t="s">
        <v>535</v>
      </c>
    </row>
    <row r="61" spans="1:24" ht="47.25" x14ac:dyDescent="0.25">
      <c r="A61" s="83" t="s">
        <v>93</v>
      </c>
      <c r="B61" s="86" t="s">
        <v>154</v>
      </c>
      <c r="C61" s="86" t="s">
        <v>155</v>
      </c>
      <c r="D61" s="101" t="s">
        <v>38</v>
      </c>
      <c r="E61" s="101" t="s">
        <v>38</v>
      </c>
      <c r="F61" s="101" t="s">
        <v>38</v>
      </c>
      <c r="G61" s="101" t="s">
        <v>38</v>
      </c>
      <c r="H61" s="101" t="s">
        <v>38</v>
      </c>
      <c r="I61" s="101">
        <v>0</v>
      </c>
      <c r="J61" s="101">
        <v>0</v>
      </c>
      <c r="K61" s="101">
        <v>0</v>
      </c>
      <c r="L61" s="101">
        <v>0</v>
      </c>
      <c r="M61" s="101">
        <v>0</v>
      </c>
      <c r="N61" s="101" t="s">
        <v>38</v>
      </c>
      <c r="O61" s="102" t="s">
        <v>38</v>
      </c>
      <c r="P61" s="101" t="s">
        <v>38</v>
      </c>
      <c r="Q61" s="102" t="s">
        <v>38</v>
      </c>
      <c r="R61" s="101" t="s">
        <v>38</v>
      </c>
      <c r="S61" s="102" t="s">
        <v>38</v>
      </c>
      <c r="T61" s="101" t="s">
        <v>38</v>
      </c>
      <c r="U61" s="102" t="s">
        <v>38</v>
      </c>
      <c r="V61" s="101" t="s">
        <v>38</v>
      </c>
      <c r="W61" s="102" t="s">
        <v>38</v>
      </c>
      <c r="X61" s="84" t="s">
        <v>536</v>
      </c>
    </row>
    <row r="62" spans="1:24" ht="47.25" x14ac:dyDescent="0.25">
      <c r="A62" s="83" t="s">
        <v>93</v>
      </c>
      <c r="B62" s="86" t="s">
        <v>156</v>
      </c>
      <c r="C62" s="86" t="s">
        <v>157</v>
      </c>
      <c r="D62" s="101" t="s">
        <v>38</v>
      </c>
      <c r="E62" s="101" t="s">
        <v>38</v>
      </c>
      <c r="F62" s="101" t="s">
        <v>38</v>
      </c>
      <c r="G62" s="101" t="s">
        <v>38</v>
      </c>
      <c r="H62" s="101" t="s">
        <v>38</v>
      </c>
      <c r="I62" s="101">
        <v>10.54398677</v>
      </c>
      <c r="J62" s="101">
        <v>0</v>
      </c>
      <c r="K62" s="101">
        <v>0</v>
      </c>
      <c r="L62" s="101">
        <v>0</v>
      </c>
      <c r="M62" s="101">
        <v>10.54398677</v>
      </c>
      <c r="N62" s="101" t="s">
        <v>38</v>
      </c>
      <c r="O62" s="102" t="s">
        <v>38</v>
      </c>
      <c r="P62" s="101" t="s">
        <v>38</v>
      </c>
      <c r="Q62" s="102" t="s">
        <v>38</v>
      </c>
      <c r="R62" s="101" t="s">
        <v>38</v>
      </c>
      <c r="S62" s="102" t="s">
        <v>38</v>
      </c>
      <c r="T62" s="101" t="s">
        <v>38</v>
      </c>
      <c r="U62" s="102" t="s">
        <v>38</v>
      </c>
      <c r="V62" s="101" t="s">
        <v>38</v>
      </c>
      <c r="W62" s="102" t="s">
        <v>38</v>
      </c>
      <c r="X62" s="84" t="s">
        <v>537</v>
      </c>
    </row>
    <row r="63" spans="1:24" ht="47.25" x14ac:dyDescent="0.25">
      <c r="A63" s="83" t="s">
        <v>93</v>
      </c>
      <c r="B63" s="86" t="s">
        <v>158</v>
      </c>
      <c r="C63" s="86" t="s">
        <v>159</v>
      </c>
      <c r="D63" s="101" t="s">
        <v>38</v>
      </c>
      <c r="E63" s="101" t="s">
        <v>38</v>
      </c>
      <c r="F63" s="101" t="s">
        <v>38</v>
      </c>
      <c r="G63" s="101" t="s">
        <v>38</v>
      </c>
      <c r="H63" s="101" t="s">
        <v>38</v>
      </c>
      <c r="I63" s="101">
        <v>0</v>
      </c>
      <c r="J63" s="101">
        <v>0</v>
      </c>
      <c r="K63" s="101">
        <v>0</v>
      </c>
      <c r="L63" s="101">
        <v>0</v>
      </c>
      <c r="M63" s="101">
        <v>0</v>
      </c>
      <c r="N63" s="101" t="s">
        <v>38</v>
      </c>
      <c r="O63" s="102" t="s">
        <v>38</v>
      </c>
      <c r="P63" s="101" t="s">
        <v>38</v>
      </c>
      <c r="Q63" s="102" t="s">
        <v>38</v>
      </c>
      <c r="R63" s="101" t="s">
        <v>38</v>
      </c>
      <c r="S63" s="102" t="s">
        <v>38</v>
      </c>
      <c r="T63" s="101" t="s">
        <v>38</v>
      </c>
      <c r="U63" s="102" t="s">
        <v>38</v>
      </c>
      <c r="V63" s="101" t="s">
        <v>38</v>
      </c>
      <c r="W63" s="102" t="s">
        <v>38</v>
      </c>
      <c r="X63" s="84" t="s">
        <v>538</v>
      </c>
    </row>
    <row r="64" spans="1:24" ht="63" x14ac:dyDescent="0.25">
      <c r="A64" s="83" t="s">
        <v>93</v>
      </c>
      <c r="B64" s="86" t="s">
        <v>160</v>
      </c>
      <c r="C64" s="86" t="s">
        <v>161</v>
      </c>
      <c r="D64" s="101" t="s">
        <v>38</v>
      </c>
      <c r="E64" s="101" t="s">
        <v>38</v>
      </c>
      <c r="F64" s="101" t="s">
        <v>38</v>
      </c>
      <c r="G64" s="101" t="s">
        <v>38</v>
      </c>
      <c r="H64" s="101" t="s">
        <v>38</v>
      </c>
      <c r="I64" s="101">
        <v>0.77398537999999995</v>
      </c>
      <c r="J64" s="101">
        <v>0</v>
      </c>
      <c r="K64" s="101">
        <v>0</v>
      </c>
      <c r="L64" s="101">
        <v>0</v>
      </c>
      <c r="M64" s="101">
        <v>0.77398537999999995</v>
      </c>
      <c r="N64" s="101" t="s">
        <v>38</v>
      </c>
      <c r="O64" s="102" t="s">
        <v>38</v>
      </c>
      <c r="P64" s="101" t="s">
        <v>38</v>
      </c>
      <c r="Q64" s="102" t="s">
        <v>38</v>
      </c>
      <c r="R64" s="101" t="s">
        <v>38</v>
      </c>
      <c r="S64" s="102" t="s">
        <v>38</v>
      </c>
      <c r="T64" s="101" t="s">
        <v>38</v>
      </c>
      <c r="U64" s="102" t="s">
        <v>38</v>
      </c>
      <c r="V64" s="101" t="s">
        <v>38</v>
      </c>
      <c r="W64" s="102" t="s">
        <v>38</v>
      </c>
      <c r="X64" s="84" t="s">
        <v>539</v>
      </c>
    </row>
    <row r="65" spans="1:24" ht="63" x14ac:dyDescent="0.25">
      <c r="A65" s="83" t="s">
        <v>93</v>
      </c>
      <c r="B65" s="86" t="s">
        <v>162</v>
      </c>
      <c r="C65" s="86" t="s">
        <v>163</v>
      </c>
      <c r="D65" s="101" t="s">
        <v>38</v>
      </c>
      <c r="E65" s="101" t="s">
        <v>38</v>
      </c>
      <c r="F65" s="101" t="s">
        <v>38</v>
      </c>
      <c r="G65" s="101" t="s">
        <v>38</v>
      </c>
      <c r="H65" s="101" t="s">
        <v>38</v>
      </c>
      <c r="I65" s="101">
        <v>3.9600000000000003E-2</v>
      </c>
      <c r="J65" s="101">
        <v>0</v>
      </c>
      <c r="K65" s="101">
        <v>0</v>
      </c>
      <c r="L65" s="101">
        <v>0</v>
      </c>
      <c r="M65" s="101">
        <v>3.9600000000000003E-2</v>
      </c>
      <c r="N65" s="101" t="s">
        <v>38</v>
      </c>
      <c r="O65" s="102" t="s">
        <v>38</v>
      </c>
      <c r="P65" s="101" t="s">
        <v>38</v>
      </c>
      <c r="Q65" s="102" t="s">
        <v>38</v>
      </c>
      <c r="R65" s="101" t="s">
        <v>38</v>
      </c>
      <c r="S65" s="102" t="s">
        <v>38</v>
      </c>
      <c r="T65" s="101" t="s">
        <v>38</v>
      </c>
      <c r="U65" s="102" t="s">
        <v>38</v>
      </c>
      <c r="V65" s="101" t="s">
        <v>38</v>
      </c>
      <c r="W65" s="102" t="s">
        <v>38</v>
      </c>
      <c r="X65" s="84" t="s">
        <v>540</v>
      </c>
    </row>
    <row r="66" spans="1:24" ht="78.75" x14ac:dyDescent="0.25">
      <c r="A66" s="83" t="s">
        <v>93</v>
      </c>
      <c r="B66" s="86" t="s">
        <v>164</v>
      </c>
      <c r="C66" s="86" t="s">
        <v>165</v>
      </c>
      <c r="D66" s="101" t="s">
        <v>38</v>
      </c>
      <c r="E66" s="101" t="s">
        <v>38</v>
      </c>
      <c r="F66" s="101" t="s">
        <v>38</v>
      </c>
      <c r="G66" s="101" t="s">
        <v>38</v>
      </c>
      <c r="H66" s="101" t="s">
        <v>38</v>
      </c>
      <c r="I66" s="101">
        <v>1.5972340899999999</v>
      </c>
      <c r="J66" s="101">
        <v>0</v>
      </c>
      <c r="K66" s="101">
        <v>0</v>
      </c>
      <c r="L66" s="101">
        <v>0</v>
      </c>
      <c r="M66" s="101">
        <v>1.5972340899999999</v>
      </c>
      <c r="N66" s="101" t="s">
        <v>38</v>
      </c>
      <c r="O66" s="102" t="s">
        <v>38</v>
      </c>
      <c r="P66" s="101" t="s">
        <v>38</v>
      </c>
      <c r="Q66" s="102" t="s">
        <v>38</v>
      </c>
      <c r="R66" s="101" t="s">
        <v>38</v>
      </c>
      <c r="S66" s="102" t="s">
        <v>38</v>
      </c>
      <c r="T66" s="101" t="s">
        <v>38</v>
      </c>
      <c r="U66" s="102" t="s">
        <v>38</v>
      </c>
      <c r="V66" s="101" t="s">
        <v>38</v>
      </c>
      <c r="W66" s="102" t="s">
        <v>38</v>
      </c>
      <c r="X66" s="84" t="s">
        <v>541</v>
      </c>
    </row>
    <row r="67" spans="1:24" ht="31.5" x14ac:dyDescent="0.25">
      <c r="A67" s="83" t="s">
        <v>93</v>
      </c>
      <c r="B67" s="86" t="s">
        <v>166</v>
      </c>
      <c r="C67" s="86" t="s">
        <v>167</v>
      </c>
      <c r="D67" s="101" t="s">
        <v>38</v>
      </c>
      <c r="E67" s="101" t="s">
        <v>38</v>
      </c>
      <c r="F67" s="101" t="s">
        <v>38</v>
      </c>
      <c r="G67" s="101" t="s">
        <v>38</v>
      </c>
      <c r="H67" s="101" t="s">
        <v>38</v>
      </c>
      <c r="I67" s="101">
        <v>0</v>
      </c>
      <c r="J67" s="101">
        <v>0</v>
      </c>
      <c r="K67" s="101">
        <v>0</v>
      </c>
      <c r="L67" s="101">
        <v>0</v>
      </c>
      <c r="M67" s="101">
        <v>0</v>
      </c>
      <c r="N67" s="101" t="s">
        <v>38</v>
      </c>
      <c r="O67" s="102" t="s">
        <v>38</v>
      </c>
      <c r="P67" s="101" t="s">
        <v>38</v>
      </c>
      <c r="Q67" s="102" t="s">
        <v>38</v>
      </c>
      <c r="R67" s="101" t="s">
        <v>38</v>
      </c>
      <c r="S67" s="102" t="s">
        <v>38</v>
      </c>
      <c r="T67" s="101" t="s">
        <v>38</v>
      </c>
      <c r="U67" s="102" t="s">
        <v>38</v>
      </c>
      <c r="V67" s="101" t="s">
        <v>38</v>
      </c>
      <c r="W67" s="102" t="s">
        <v>38</v>
      </c>
      <c r="X67" s="84" t="s">
        <v>542</v>
      </c>
    </row>
    <row r="68" spans="1:24" ht="47.25" x14ac:dyDescent="0.25">
      <c r="A68" s="83" t="s">
        <v>93</v>
      </c>
      <c r="B68" s="86" t="s">
        <v>168</v>
      </c>
      <c r="C68" s="86" t="s">
        <v>169</v>
      </c>
      <c r="D68" s="101" t="s">
        <v>38</v>
      </c>
      <c r="E68" s="101" t="s">
        <v>38</v>
      </c>
      <c r="F68" s="101" t="s">
        <v>38</v>
      </c>
      <c r="G68" s="101" t="s">
        <v>38</v>
      </c>
      <c r="H68" s="101" t="s">
        <v>38</v>
      </c>
      <c r="I68" s="101">
        <v>0.94518389999999997</v>
      </c>
      <c r="J68" s="101">
        <v>0</v>
      </c>
      <c r="K68" s="101">
        <v>0</v>
      </c>
      <c r="L68" s="101">
        <v>0</v>
      </c>
      <c r="M68" s="101">
        <v>0.94518389999999997</v>
      </c>
      <c r="N68" s="101" t="s">
        <v>38</v>
      </c>
      <c r="O68" s="102" t="s">
        <v>38</v>
      </c>
      <c r="P68" s="101" t="s">
        <v>38</v>
      </c>
      <c r="Q68" s="102" t="s">
        <v>38</v>
      </c>
      <c r="R68" s="101" t="s">
        <v>38</v>
      </c>
      <c r="S68" s="102" t="s">
        <v>38</v>
      </c>
      <c r="T68" s="101" t="s">
        <v>38</v>
      </c>
      <c r="U68" s="102" t="s">
        <v>38</v>
      </c>
      <c r="V68" s="101" t="s">
        <v>38</v>
      </c>
      <c r="W68" s="102" t="s">
        <v>38</v>
      </c>
      <c r="X68" s="84" t="s">
        <v>543</v>
      </c>
    </row>
    <row r="69" spans="1:24" ht="63" x14ac:dyDescent="0.25">
      <c r="A69" s="83" t="s">
        <v>93</v>
      </c>
      <c r="B69" s="86" t="s">
        <v>170</v>
      </c>
      <c r="C69" s="86" t="s">
        <v>171</v>
      </c>
      <c r="D69" s="101" t="s">
        <v>38</v>
      </c>
      <c r="E69" s="101" t="s">
        <v>38</v>
      </c>
      <c r="F69" s="101" t="s">
        <v>38</v>
      </c>
      <c r="G69" s="101" t="s">
        <v>38</v>
      </c>
      <c r="H69" s="101" t="s">
        <v>38</v>
      </c>
      <c r="I69" s="101">
        <v>11.390480289999999</v>
      </c>
      <c r="J69" s="101">
        <v>0</v>
      </c>
      <c r="K69" s="101">
        <v>0</v>
      </c>
      <c r="L69" s="101">
        <v>0</v>
      </c>
      <c r="M69" s="101">
        <v>11.390480289999999</v>
      </c>
      <c r="N69" s="101" t="s">
        <v>38</v>
      </c>
      <c r="O69" s="102" t="s">
        <v>38</v>
      </c>
      <c r="P69" s="101" t="s">
        <v>38</v>
      </c>
      <c r="Q69" s="102" t="s">
        <v>38</v>
      </c>
      <c r="R69" s="101" t="s">
        <v>38</v>
      </c>
      <c r="S69" s="102" t="s">
        <v>38</v>
      </c>
      <c r="T69" s="101" t="s">
        <v>38</v>
      </c>
      <c r="U69" s="102" t="s">
        <v>38</v>
      </c>
      <c r="V69" s="101" t="s">
        <v>38</v>
      </c>
      <c r="W69" s="102" t="s">
        <v>38</v>
      </c>
      <c r="X69" s="84" t="s">
        <v>544</v>
      </c>
    </row>
    <row r="70" spans="1:24" ht="63" x14ac:dyDescent="0.25">
      <c r="A70" s="83" t="s">
        <v>93</v>
      </c>
      <c r="B70" s="86" t="s">
        <v>172</v>
      </c>
      <c r="C70" s="86" t="s">
        <v>173</v>
      </c>
      <c r="D70" s="101" t="s">
        <v>38</v>
      </c>
      <c r="E70" s="101" t="s">
        <v>38</v>
      </c>
      <c r="F70" s="101" t="s">
        <v>38</v>
      </c>
      <c r="G70" s="101" t="s">
        <v>38</v>
      </c>
      <c r="H70" s="101" t="s">
        <v>38</v>
      </c>
      <c r="I70" s="101">
        <v>0</v>
      </c>
      <c r="J70" s="101">
        <v>0</v>
      </c>
      <c r="K70" s="101">
        <v>0</v>
      </c>
      <c r="L70" s="101">
        <v>0</v>
      </c>
      <c r="M70" s="101">
        <v>0</v>
      </c>
      <c r="N70" s="101" t="s">
        <v>38</v>
      </c>
      <c r="O70" s="102" t="s">
        <v>38</v>
      </c>
      <c r="P70" s="101" t="s">
        <v>38</v>
      </c>
      <c r="Q70" s="102" t="s">
        <v>38</v>
      </c>
      <c r="R70" s="101" t="s">
        <v>38</v>
      </c>
      <c r="S70" s="102" t="s">
        <v>38</v>
      </c>
      <c r="T70" s="101" t="s">
        <v>38</v>
      </c>
      <c r="U70" s="102" t="s">
        <v>38</v>
      </c>
      <c r="V70" s="101" t="s">
        <v>38</v>
      </c>
      <c r="W70" s="102" t="s">
        <v>38</v>
      </c>
      <c r="X70" s="84" t="s">
        <v>545</v>
      </c>
    </row>
    <row r="71" spans="1:24" ht="47.25" x14ac:dyDescent="0.25">
      <c r="A71" s="83" t="s">
        <v>93</v>
      </c>
      <c r="B71" s="86" t="s">
        <v>174</v>
      </c>
      <c r="C71" s="86" t="s">
        <v>175</v>
      </c>
      <c r="D71" s="101" t="s">
        <v>38</v>
      </c>
      <c r="E71" s="101" t="s">
        <v>38</v>
      </c>
      <c r="F71" s="101" t="s">
        <v>38</v>
      </c>
      <c r="G71" s="101" t="s">
        <v>38</v>
      </c>
      <c r="H71" s="101" t="s">
        <v>38</v>
      </c>
      <c r="I71" s="101">
        <v>1.7143799999999999E-3</v>
      </c>
      <c r="J71" s="101">
        <v>0</v>
      </c>
      <c r="K71" s="101">
        <v>0</v>
      </c>
      <c r="L71" s="101">
        <v>0</v>
      </c>
      <c r="M71" s="101">
        <v>1.7143799999999999E-3</v>
      </c>
      <c r="N71" s="101" t="s">
        <v>38</v>
      </c>
      <c r="O71" s="102" t="s">
        <v>38</v>
      </c>
      <c r="P71" s="101" t="s">
        <v>38</v>
      </c>
      <c r="Q71" s="102" t="s">
        <v>38</v>
      </c>
      <c r="R71" s="101" t="s">
        <v>38</v>
      </c>
      <c r="S71" s="102" t="s">
        <v>38</v>
      </c>
      <c r="T71" s="101" t="s">
        <v>38</v>
      </c>
      <c r="U71" s="102" t="s">
        <v>38</v>
      </c>
      <c r="V71" s="101" t="s">
        <v>38</v>
      </c>
      <c r="W71" s="102" t="s">
        <v>38</v>
      </c>
      <c r="X71" s="84" t="s">
        <v>546</v>
      </c>
    </row>
    <row r="72" spans="1:24" ht="47.25" x14ac:dyDescent="0.25">
      <c r="A72" s="83" t="s">
        <v>93</v>
      </c>
      <c r="B72" s="86" t="s">
        <v>176</v>
      </c>
      <c r="C72" s="86" t="s">
        <v>177</v>
      </c>
      <c r="D72" s="101" t="s">
        <v>38</v>
      </c>
      <c r="E72" s="101" t="s">
        <v>38</v>
      </c>
      <c r="F72" s="101" t="s">
        <v>38</v>
      </c>
      <c r="G72" s="101" t="s">
        <v>38</v>
      </c>
      <c r="H72" s="101" t="s">
        <v>38</v>
      </c>
      <c r="I72" s="101">
        <v>7.129597E-2</v>
      </c>
      <c r="J72" s="101">
        <v>0</v>
      </c>
      <c r="K72" s="101">
        <v>0</v>
      </c>
      <c r="L72" s="101">
        <v>0</v>
      </c>
      <c r="M72" s="101">
        <v>7.129597E-2</v>
      </c>
      <c r="N72" s="101" t="s">
        <v>38</v>
      </c>
      <c r="O72" s="102" t="s">
        <v>38</v>
      </c>
      <c r="P72" s="101" t="s">
        <v>38</v>
      </c>
      <c r="Q72" s="102" t="s">
        <v>38</v>
      </c>
      <c r="R72" s="101" t="s">
        <v>38</v>
      </c>
      <c r="S72" s="102" t="s">
        <v>38</v>
      </c>
      <c r="T72" s="101" t="s">
        <v>38</v>
      </c>
      <c r="U72" s="102" t="s">
        <v>38</v>
      </c>
      <c r="V72" s="101" t="s">
        <v>38</v>
      </c>
      <c r="W72" s="102" t="s">
        <v>38</v>
      </c>
      <c r="X72" s="84" t="s">
        <v>547</v>
      </c>
    </row>
    <row r="73" spans="1:24" ht="31.5" x14ac:dyDescent="0.25">
      <c r="A73" s="98" t="s">
        <v>178</v>
      </c>
      <c r="B73" s="99" t="s">
        <v>51</v>
      </c>
      <c r="C73" s="86" t="s">
        <v>37</v>
      </c>
      <c r="D73" s="96">
        <v>73.555636789999994</v>
      </c>
      <c r="E73" s="96">
        <v>0</v>
      </c>
      <c r="F73" s="96">
        <v>0</v>
      </c>
      <c r="G73" s="96">
        <v>0</v>
      </c>
      <c r="H73" s="96">
        <v>73.555636789999994</v>
      </c>
      <c r="I73" s="96">
        <v>2.38563524</v>
      </c>
      <c r="J73" s="96">
        <v>0</v>
      </c>
      <c r="K73" s="96">
        <v>0</v>
      </c>
      <c r="L73" s="96">
        <v>2.38563524</v>
      </c>
      <c r="M73" s="96">
        <v>0</v>
      </c>
      <c r="N73" s="110">
        <v>-71.170001549999995</v>
      </c>
      <c r="O73" s="112">
        <v>-0.96756692832650004</v>
      </c>
      <c r="P73" s="110">
        <v>0</v>
      </c>
      <c r="Q73" s="112">
        <v>0</v>
      </c>
      <c r="R73" s="110">
        <v>0</v>
      </c>
      <c r="S73" s="112">
        <v>0</v>
      </c>
      <c r="T73" s="110">
        <v>2.38563524</v>
      </c>
      <c r="U73" s="102">
        <v>0</v>
      </c>
      <c r="V73" s="110">
        <v>-73.555636789999994</v>
      </c>
      <c r="W73" s="112">
        <v>-1</v>
      </c>
      <c r="X73" s="97" t="s">
        <v>38</v>
      </c>
    </row>
    <row r="74" spans="1:24" ht="63" x14ac:dyDescent="0.25">
      <c r="A74" s="95" t="s">
        <v>179</v>
      </c>
      <c r="B74" s="95" t="s">
        <v>52</v>
      </c>
      <c r="C74" s="86" t="s">
        <v>37</v>
      </c>
      <c r="D74" s="96">
        <v>73.555636789999994</v>
      </c>
      <c r="E74" s="96">
        <v>0</v>
      </c>
      <c r="F74" s="96">
        <v>0</v>
      </c>
      <c r="G74" s="96">
        <v>0</v>
      </c>
      <c r="H74" s="96">
        <v>73.555636789999994</v>
      </c>
      <c r="I74" s="96">
        <v>2.38563524</v>
      </c>
      <c r="J74" s="96">
        <v>0</v>
      </c>
      <c r="K74" s="96">
        <v>0</v>
      </c>
      <c r="L74" s="96">
        <v>2.38563524</v>
      </c>
      <c r="M74" s="96">
        <v>0</v>
      </c>
      <c r="N74" s="101">
        <v>-71.170001549999995</v>
      </c>
      <c r="O74" s="112">
        <v>-0.96756692832650004</v>
      </c>
      <c r="P74" s="101">
        <v>0</v>
      </c>
      <c r="Q74" s="112">
        <v>0</v>
      </c>
      <c r="R74" s="110">
        <v>0</v>
      </c>
      <c r="S74" s="112">
        <v>0</v>
      </c>
      <c r="T74" s="104">
        <v>2.38563524</v>
      </c>
      <c r="U74" s="102">
        <v>0</v>
      </c>
      <c r="V74" s="110">
        <v>-73.555636789999994</v>
      </c>
      <c r="W74" s="112">
        <v>-1</v>
      </c>
      <c r="X74" s="97" t="s">
        <v>38</v>
      </c>
    </row>
    <row r="75" spans="1:24" ht="94.5" x14ac:dyDescent="0.25">
      <c r="A75" s="83" t="s">
        <v>179</v>
      </c>
      <c r="B75" s="86" t="s">
        <v>180</v>
      </c>
      <c r="C75" s="86" t="s">
        <v>181</v>
      </c>
      <c r="D75" s="101">
        <v>0</v>
      </c>
      <c r="E75" s="101">
        <v>0</v>
      </c>
      <c r="F75" s="101">
        <v>0</v>
      </c>
      <c r="G75" s="101">
        <v>0</v>
      </c>
      <c r="H75" s="101">
        <v>0</v>
      </c>
      <c r="I75" s="101">
        <v>2.27225185</v>
      </c>
      <c r="J75" s="101">
        <v>0</v>
      </c>
      <c r="K75" s="101">
        <v>0</v>
      </c>
      <c r="L75" s="101">
        <v>2.27225185</v>
      </c>
      <c r="M75" s="101">
        <v>0</v>
      </c>
      <c r="N75" s="101">
        <v>2.27225185</v>
      </c>
      <c r="O75" s="102">
        <v>0</v>
      </c>
      <c r="P75" s="101">
        <v>0</v>
      </c>
      <c r="Q75" s="102">
        <v>0</v>
      </c>
      <c r="R75" s="101">
        <v>0</v>
      </c>
      <c r="S75" s="102">
        <v>0</v>
      </c>
      <c r="T75" s="101">
        <v>2.27225185</v>
      </c>
      <c r="U75" s="102">
        <v>0</v>
      </c>
      <c r="V75" s="101">
        <v>0</v>
      </c>
      <c r="W75" s="105">
        <v>0</v>
      </c>
      <c r="X75" s="84" t="s">
        <v>548</v>
      </c>
    </row>
    <row r="76" spans="1:24" ht="110.25" x14ac:dyDescent="0.25">
      <c r="A76" s="83" t="s">
        <v>179</v>
      </c>
      <c r="B76" s="85" t="s">
        <v>182</v>
      </c>
      <c r="C76" s="86" t="s">
        <v>183</v>
      </c>
      <c r="D76" s="101">
        <v>73.555636789999994</v>
      </c>
      <c r="E76" s="101">
        <v>0</v>
      </c>
      <c r="F76" s="101">
        <v>0</v>
      </c>
      <c r="G76" s="101">
        <v>0</v>
      </c>
      <c r="H76" s="101">
        <v>73.555636789999994</v>
      </c>
      <c r="I76" s="101">
        <v>0</v>
      </c>
      <c r="J76" s="101">
        <v>0</v>
      </c>
      <c r="K76" s="101">
        <v>0</v>
      </c>
      <c r="L76" s="101">
        <v>0</v>
      </c>
      <c r="M76" s="101">
        <v>0</v>
      </c>
      <c r="N76" s="101">
        <v>-73.555636789999994</v>
      </c>
      <c r="O76" s="102">
        <v>-1</v>
      </c>
      <c r="P76" s="101">
        <v>0</v>
      </c>
      <c r="Q76" s="102">
        <v>0</v>
      </c>
      <c r="R76" s="101">
        <v>0</v>
      </c>
      <c r="S76" s="102">
        <v>0</v>
      </c>
      <c r="T76" s="101">
        <v>0</v>
      </c>
      <c r="U76" s="102">
        <v>0</v>
      </c>
      <c r="V76" s="101">
        <v>-73.555636789999994</v>
      </c>
      <c r="W76" s="102">
        <v>-1</v>
      </c>
      <c r="X76" s="84" t="s">
        <v>549</v>
      </c>
    </row>
    <row r="77" spans="1:24" ht="94.5" x14ac:dyDescent="0.25">
      <c r="A77" s="83" t="s">
        <v>179</v>
      </c>
      <c r="B77" s="86" t="s">
        <v>184</v>
      </c>
      <c r="C77" s="86" t="s">
        <v>185</v>
      </c>
      <c r="D77" s="101" t="s">
        <v>38</v>
      </c>
      <c r="E77" s="101" t="s">
        <v>38</v>
      </c>
      <c r="F77" s="101" t="s">
        <v>38</v>
      </c>
      <c r="G77" s="101" t="s">
        <v>38</v>
      </c>
      <c r="H77" s="101" t="s">
        <v>38</v>
      </c>
      <c r="I77" s="101">
        <v>0.11338339</v>
      </c>
      <c r="J77" s="101">
        <v>0</v>
      </c>
      <c r="K77" s="101">
        <v>0</v>
      </c>
      <c r="L77" s="101">
        <v>0.11338339</v>
      </c>
      <c r="M77" s="101">
        <v>0</v>
      </c>
      <c r="N77" s="101" t="s">
        <v>38</v>
      </c>
      <c r="O77" s="102" t="s">
        <v>38</v>
      </c>
      <c r="P77" s="101" t="s">
        <v>38</v>
      </c>
      <c r="Q77" s="102" t="s">
        <v>38</v>
      </c>
      <c r="R77" s="101" t="s">
        <v>38</v>
      </c>
      <c r="S77" s="102" t="s">
        <v>38</v>
      </c>
      <c r="T77" s="101" t="s">
        <v>38</v>
      </c>
      <c r="U77" s="102" t="s">
        <v>38</v>
      </c>
      <c r="V77" s="101" t="s">
        <v>38</v>
      </c>
      <c r="W77" s="102" t="s">
        <v>38</v>
      </c>
      <c r="X77" s="84" t="s">
        <v>550</v>
      </c>
    </row>
    <row r="78" spans="1:24" ht="31.5" x14ac:dyDescent="0.25">
      <c r="A78" s="83" t="s">
        <v>186</v>
      </c>
      <c r="B78" s="95" t="s">
        <v>53</v>
      </c>
      <c r="C78" s="86" t="s">
        <v>37</v>
      </c>
      <c r="D78" s="96">
        <v>0</v>
      </c>
      <c r="E78" s="96">
        <v>0</v>
      </c>
      <c r="F78" s="96">
        <v>0</v>
      </c>
      <c r="G78" s="96">
        <v>0</v>
      </c>
      <c r="H78" s="96">
        <v>0</v>
      </c>
      <c r="I78" s="96">
        <v>0</v>
      </c>
      <c r="J78" s="96">
        <v>0</v>
      </c>
      <c r="K78" s="96">
        <v>0</v>
      </c>
      <c r="L78" s="96">
        <v>0</v>
      </c>
      <c r="M78" s="96">
        <v>0</v>
      </c>
      <c r="N78" s="110">
        <v>0</v>
      </c>
      <c r="O78" s="112">
        <v>0</v>
      </c>
      <c r="P78" s="110">
        <v>0</v>
      </c>
      <c r="Q78" s="112">
        <v>0</v>
      </c>
      <c r="R78" s="110">
        <v>0</v>
      </c>
      <c r="S78" s="112">
        <v>0</v>
      </c>
      <c r="T78" s="110">
        <v>0</v>
      </c>
      <c r="U78" s="112">
        <v>0</v>
      </c>
      <c r="V78" s="110">
        <v>0</v>
      </c>
      <c r="W78" s="112">
        <v>0</v>
      </c>
      <c r="X78" s="97" t="s">
        <v>38</v>
      </c>
    </row>
    <row r="79" spans="1:24" ht="47.25" x14ac:dyDescent="0.25">
      <c r="A79" s="99" t="s">
        <v>187</v>
      </c>
      <c r="B79" s="99" t="s">
        <v>54</v>
      </c>
      <c r="C79" s="86" t="s">
        <v>37</v>
      </c>
      <c r="D79" s="96">
        <v>0</v>
      </c>
      <c r="E79" s="96">
        <v>0</v>
      </c>
      <c r="F79" s="96">
        <v>0</v>
      </c>
      <c r="G79" s="96">
        <v>0</v>
      </c>
      <c r="H79" s="96">
        <v>0</v>
      </c>
      <c r="I79" s="96">
        <v>0</v>
      </c>
      <c r="J79" s="96">
        <v>0</v>
      </c>
      <c r="K79" s="96">
        <v>0</v>
      </c>
      <c r="L79" s="96">
        <v>0</v>
      </c>
      <c r="M79" s="96">
        <v>0</v>
      </c>
      <c r="N79" s="110">
        <v>0</v>
      </c>
      <c r="O79" s="112">
        <v>0</v>
      </c>
      <c r="P79" s="110">
        <v>0</v>
      </c>
      <c r="Q79" s="112">
        <v>0</v>
      </c>
      <c r="R79" s="110">
        <v>0</v>
      </c>
      <c r="S79" s="112">
        <v>0</v>
      </c>
      <c r="T79" s="110">
        <v>0</v>
      </c>
      <c r="U79" s="112">
        <v>0</v>
      </c>
      <c r="V79" s="110">
        <v>0</v>
      </c>
      <c r="W79" s="112">
        <v>0</v>
      </c>
      <c r="X79" s="97" t="s">
        <v>38</v>
      </c>
    </row>
    <row r="80" spans="1:24" ht="31.5" x14ac:dyDescent="0.25">
      <c r="A80" s="83" t="s">
        <v>188</v>
      </c>
      <c r="B80" s="87" t="s">
        <v>55</v>
      </c>
      <c r="C80" s="86" t="s">
        <v>37</v>
      </c>
      <c r="D80" s="96">
        <v>0</v>
      </c>
      <c r="E80" s="96">
        <v>0</v>
      </c>
      <c r="F80" s="96">
        <v>0</v>
      </c>
      <c r="G80" s="96">
        <v>0</v>
      </c>
      <c r="H80" s="96">
        <v>0</v>
      </c>
      <c r="I80" s="96">
        <v>0</v>
      </c>
      <c r="J80" s="96">
        <v>0</v>
      </c>
      <c r="K80" s="96">
        <v>0</v>
      </c>
      <c r="L80" s="96">
        <v>0</v>
      </c>
      <c r="M80" s="96">
        <v>0</v>
      </c>
      <c r="N80" s="110">
        <v>0</v>
      </c>
      <c r="O80" s="112">
        <v>0</v>
      </c>
      <c r="P80" s="110">
        <v>0</v>
      </c>
      <c r="Q80" s="112">
        <v>0</v>
      </c>
      <c r="R80" s="110">
        <v>0</v>
      </c>
      <c r="S80" s="112">
        <v>0</v>
      </c>
      <c r="T80" s="110">
        <v>0</v>
      </c>
      <c r="U80" s="112">
        <v>0</v>
      </c>
      <c r="V80" s="110">
        <v>0</v>
      </c>
      <c r="W80" s="112">
        <v>0</v>
      </c>
      <c r="X80" s="97" t="s">
        <v>38</v>
      </c>
    </row>
    <row r="81" spans="1:24" ht="94.5" x14ac:dyDescent="0.25">
      <c r="A81" s="83" t="s">
        <v>188</v>
      </c>
      <c r="B81" s="95" t="s">
        <v>56</v>
      </c>
      <c r="C81" s="86" t="s">
        <v>37</v>
      </c>
      <c r="D81" s="96">
        <v>0</v>
      </c>
      <c r="E81" s="96">
        <v>0</v>
      </c>
      <c r="F81" s="96">
        <v>0</v>
      </c>
      <c r="G81" s="96">
        <v>0</v>
      </c>
      <c r="H81" s="96">
        <v>0</v>
      </c>
      <c r="I81" s="96">
        <v>0</v>
      </c>
      <c r="J81" s="96">
        <v>0</v>
      </c>
      <c r="K81" s="96">
        <v>0</v>
      </c>
      <c r="L81" s="96">
        <v>0</v>
      </c>
      <c r="M81" s="96">
        <v>0</v>
      </c>
      <c r="N81" s="110">
        <v>0</v>
      </c>
      <c r="O81" s="112">
        <v>0</v>
      </c>
      <c r="P81" s="110">
        <v>0</v>
      </c>
      <c r="Q81" s="112">
        <v>0</v>
      </c>
      <c r="R81" s="110">
        <v>0</v>
      </c>
      <c r="S81" s="112">
        <v>0</v>
      </c>
      <c r="T81" s="110">
        <v>0</v>
      </c>
      <c r="U81" s="112">
        <v>0</v>
      </c>
      <c r="V81" s="110">
        <v>0</v>
      </c>
      <c r="W81" s="112">
        <v>0</v>
      </c>
      <c r="X81" s="97" t="s">
        <v>38</v>
      </c>
    </row>
    <row r="82" spans="1:24" ht="78.75" x14ac:dyDescent="0.25">
      <c r="A82" s="83" t="s">
        <v>188</v>
      </c>
      <c r="B82" s="95" t="s">
        <v>57</v>
      </c>
      <c r="C82" s="86" t="s">
        <v>37</v>
      </c>
      <c r="D82" s="96">
        <v>0</v>
      </c>
      <c r="E82" s="96">
        <v>0</v>
      </c>
      <c r="F82" s="96">
        <v>0</v>
      </c>
      <c r="G82" s="96">
        <v>0</v>
      </c>
      <c r="H82" s="96">
        <v>0</v>
      </c>
      <c r="I82" s="96">
        <v>0</v>
      </c>
      <c r="J82" s="96">
        <v>0</v>
      </c>
      <c r="K82" s="96">
        <v>0</v>
      </c>
      <c r="L82" s="96">
        <v>0</v>
      </c>
      <c r="M82" s="96">
        <v>0</v>
      </c>
      <c r="N82" s="110">
        <v>0</v>
      </c>
      <c r="O82" s="112">
        <v>0</v>
      </c>
      <c r="P82" s="110">
        <v>0</v>
      </c>
      <c r="Q82" s="112">
        <v>0</v>
      </c>
      <c r="R82" s="110">
        <v>0</v>
      </c>
      <c r="S82" s="112">
        <v>0</v>
      </c>
      <c r="T82" s="110">
        <v>0</v>
      </c>
      <c r="U82" s="112">
        <v>0</v>
      </c>
      <c r="V82" s="110">
        <v>0</v>
      </c>
      <c r="W82" s="112">
        <v>0</v>
      </c>
      <c r="X82" s="97" t="s">
        <v>38</v>
      </c>
    </row>
    <row r="83" spans="1:24" ht="94.5" x14ac:dyDescent="0.25">
      <c r="A83" s="83" t="s">
        <v>188</v>
      </c>
      <c r="B83" s="95" t="s">
        <v>58</v>
      </c>
      <c r="C83" s="86" t="s">
        <v>37</v>
      </c>
      <c r="D83" s="96">
        <v>0</v>
      </c>
      <c r="E83" s="96">
        <v>0</v>
      </c>
      <c r="F83" s="96">
        <v>0</v>
      </c>
      <c r="G83" s="96">
        <v>0</v>
      </c>
      <c r="H83" s="96">
        <v>0</v>
      </c>
      <c r="I83" s="96">
        <v>0</v>
      </c>
      <c r="J83" s="96">
        <v>0</v>
      </c>
      <c r="K83" s="96">
        <v>0</v>
      </c>
      <c r="L83" s="96">
        <v>0</v>
      </c>
      <c r="M83" s="96">
        <v>0</v>
      </c>
      <c r="N83" s="110">
        <v>0</v>
      </c>
      <c r="O83" s="112">
        <v>0</v>
      </c>
      <c r="P83" s="110">
        <v>0</v>
      </c>
      <c r="Q83" s="112">
        <v>0</v>
      </c>
      <c r="R83" s="110">
        <v>0</v>
      </c>
      <c r="S83" s="112">
        <v>0</v>
      </c>
      <c r="T83" s="110">
        <v>0</v>
      </c>
      <c r="U83" s="112">
        <v>0</v>
      </c>
      <c r="V83" s="110">
        <v>0</v>
      </c>
      <c r="W83" s="112">
        <v>0</v>
      </c>
      <c r="X83" s="97" t="s">
        <v>38</v>
      </c>
    </row>
    <row r="84" spans="1:24" ht="31.5" x14ac:dyDescent="0.25">
      <c r="A84" s="83" t="s">
        <v>189</v>
      </c>
      <c r="B84" s="87" t="s">
        <v>55</v>
      </c>
      <c r="C84" s="86" t="s">
        <v>37</v>
      </c>
      <c r="D84" s="96">
        <v>0</v>
      </c>
      <c r="E84" s="96">
        <v>0</v>
      </c>
      <c r="F84" s="96">
        <v>0</v>
      </c>
      <c r="G84" s="96">
        <v>0</v>
      </c>
      <c r="H84" s="96">
        <v>0</v>
      </c>
      <c r="I84" s="96">
        <v>0</v>
      </c>
      <c r="J84" s="96">
        <v>0</v>
      </c>
      <c r="K84" s="96">
        <v>0</v>
      </c>
      <c r="L84" s="96">
        <v>0</v>
      </c>
      <c r="M84" s="96">
        <v>0</v>
      </c>
      <c r="N84" s="110">
        <v>0</v>
      </c>
      <c r="O84" s="112">
        <v>0</v>
      </c>
      <c r="P84" s="110">
        <v>0</v>
      </c>
      <c r="Q84" s="112">
        <v>0</v>
      </c>
      <c r="R84" s="110">
        <v>0</v>
      </c>
      <c r="S84" s="112">
        <v>0</v>
      </c>
      <c r="T84" s="110">
        <v>0</v>
      </c>
      <c r="U84" s="112">
        <v>0</v>
      </c>
      <c r="V84" s="110">
        <v>0</v>
      </c>
      <c r="W84" s="112">
        <v>0</v>
      </c>
      <c r="X84" s="97" t="s">
        <v>38</v>
      </c>
    </row>
    <row r="85" spans="1:24" ht="94.5" x14ac:dyDescent="0.25">
      <c r="A85" s="83" t="s">
        <v>189</v>
      </c>
      <c r="B85" s="95" t="s">
        <v>56</v>
      </c>
      <c r="C85" s="86" t="s">
        <v>37</v>
      </c>
      <c r="D85" s="96">
        <v>0</v>
      </c>
      <c r="E85" s="96">
        <v>0</v>
      </c>
      <c r="F85" s="96">
        <v>0</v>
      </c>
      <c r="G85" s="96">
        <v>0</v>
      </c>
      <c r="H85" s="96">
        <v>0</v>
      </c>
      <c r="I85" s="96">
        <v>0</v>
      </c>
      <c r="J85" s="96">
        <v>0</v>
      </c>
      <c r="K85" s="96">
        <v>0</v>
      </c>
      <c r="L85" s="96">
        <v>0</v>
      </c>
      <c r="M85" s="96">
        <v>0</v>
      </c>
      <c r="N85" s="110">
        <v>0</v>
      </c>
      <c r="O85" s="112">
        <v>0</v>
      </c>
      <c r="P85" s="110">
        <v>0</v>
      </c>
      <c r="Q85" s="112">
        <v>0</v>
      </c>
      <c r="R85" s="110">
        <v>0</v>
      </c>
      <c r="S85" s="112">
        <v>0</v>
      </c>
      <c r="T85" s="110">
        <v>0</v>
      </c>
      <c r="U85" s="112">
        <v>0</v>
      </c>
      <c r="V85" s="110">
        <v>0</v>
      </c>
      <c r="W85" s="112">
        <v>0</v>
      </c>
      <c r="X85" s="97" t="s">
        <v>38</v>
      </c>
    </row>
    <row r="86" spans="1:24" ht="78.75" x14ac:dyDescent="0.25">
      <c r="A86" s="83" t="s">
        <v>189</v>
      </c>
      <c r="B86" s="95" t="s">
        <v>57</v>
      </c>
      <c r="C86" s="86" t="s">
        <v>37</v>
      </c>
      <c r="D86" s="96">
        <v>0</v>
      </c>
      <c r="E86" s="96">
        <v>0</v>
      </c>
      <c r="F86" s="96">
        <v>0</v>
      </c>
      <c r="G86" s="96">
        <v>0</v>
      </c>
      <c r="H86" s="96">
        <v>0</v>
      </c>
      <c r="I86" s="96">
        <v>0</v>
      </c>
      <c r="J86" s="96">
        <v>0</v>
      </c>
      <c r="K86" s="96">
        <v>0</v>
      </c>
      <c r="L86" s="96">
        <v>0</v>
      </c>
      <c r="M86" s="96">
        <v>0</v>
      </c>
      <c r="N86" s="110">
        <v>0</v>
      </c>
      <c r="O86" s="112">
        <v>0</v>
      </c>
      <c r="P86" s="110">
        <v>0</v>
      </c>
      <c r="Q86" s="112">
        <v>0</v>
      </c>
      <c r="R86" s="110">
        <v>0</v>
      </c>
      <c r="S86" s="112">
        <v>0</v>
      </c>
      <c r="T86" s="110">
        <v>0</v>
      </c>
      <c r="U86" s="112">
        <v>0</v>
      </c>
      <c r="V86" s="110">
        <v>0</v>
      </c>
      <c r="W86" s="112">
        <v>0</v>
      </c>
      <c r="X86" s="97" t="s">
        <v>38</v>
      </c>
    </row>
    <row r="87" spans="1:24" ht="94.5" x14ac:dyDescent="0.25">
      <c r="A87" s="83" t="s">
        <v>189</v>
      </c>
      <c r="B87" s="95" t="s">
        <v>58</v>
      </c>
      <c r="C87" s="86" t="s">
        <v>37</v>
      </c>
      <c r="D87" s="96">
        <v>0</v>
      </c>
      <c r="E87" s="96">
        <v>0</v>
      </c>
      <c r="F87" s="96">
        <v>0</v>
      </c>
      <c r="G87" s="96">
        <v>0</v>
      </c>
      <c r="H87" s="96">
        <v>0</v>
      </c>
      <c r="I87" s="96">
        <v>0</v>
      </c>
      <c r="J87" s="96">
        <v>0</v>
      </c>
      <c r="K87" s="96">
        <v>0</v>
      </c>
      <c r="L87" s="96">
        <v>0</v>
      </c>
      <c r="M87" s="96">
        <v>0</v>
      </c>
      <c r="N87" s="110">
        <v>0</v>
      </c>
      <c r="O87" s="112">
        <v>0</v>
      </c>
      <c r="P87" s="110">
        <v>0</v>
      </c>
      <c r="Q87" s="112">
        <v>0</v>
      </c>
      <c r="R87" s="110">
        <v>0</v>
      </c>
      <c r="S87" s="112">
        <v>0</v>
      </c>
      <c r="T87" s="110">
        <v>0</v>
      </c>
      <c r="U87" s="112">
        <v>0</v>
      </c>
      <c r="V87" s="110">
        <v>0</v>
      </c>
      <c r="W87" s="112">
        <v>0</v>
      </c>
      <c r="X87" s="97" t="s">
        <v>38</v>
      </c>
    </row>
    <row r="88" spans="1:24" ht="78.75" x14ac:dyDescent="0.25">
      <c r="A88" s="99" t="s">
        <v>190</v>
      </c>
      <c r="B88" s="99" t="s">
        <v>59</v>
      </c>
      <c r="C88" s="86" t="s">
        <v>37</v>
      </c>
      <c r="D88" s="96">
        <v>0</v>
      </c>
      <c r="E88" s="96">
        <v>0</v>
      </c>
      <c r="F88" s="96">
        <v>0</v>
      </c>
      <c r="G88" s="96">
        <v>0</v>
      </c>
      <c r="H88" s="96">
        <v>0</v>
      </c>
      <c r="I88" s="96">
        <v>0</v>
      </c>
      <c r="J88" s="96">
        <v>0</v>
      </c>
      <c r="K88" s="96">
        <v>0</v>
      </c>
      <c r="L88" s="96">
        <v>0</v>
      </c>
      <c r="M88" s="96">
        <v>0</v>
      </c>
      <c r="N88" s="110">
        <v>0</v>
      </c>
      <c r="O88" s="112">
        <v>0</v>
      </c>
      <c r="P88" s="110">
        <v>0</v>
      </c>
      <c r="Q88" s="112">
        <v>0</v>
      </c>
      <c r="R88" s="110">
        <v>0</v>
      </c>
      <c r="S88" s="112">
        <v>0</v>
      </c>
      <c r="T88" s="110">
        <v>0</v>
      </c>
      <c r="U88" s="112">
        <v>0</v>
      </c>
      <c r="V88" s="110">
        <v>0</v>
      </c>
      <c r="W88" s="112">
        <v>0</v>
      </c>
      <c r="X88" s="97" t="s">
        <v>38</v>
      </c>
    </row>
    <row r="89" spans="1:24" ht="63" x14ac:dyDescent="0.25">
      <c r="A89" s="83" t="s">
        <v>191</v>
      </c>
      <c r="B89" s="95" t="s">
        <v>60</v>
      </c>
      <c r="C89" s="86" t="s">
        <v>37</v>
      </c>
      <c r="D89" s="96">
        <v>0</v>
      </c>
      <c r="E89" s="96">
        <v>0</v>
      </c>
      <c r="F89" s="96">
        <v>0</v>
      </c>
      <c r="G89" s="96">
        <v>0</v>
      </c>
      <c r="H89" s="96">
        <v>0</v>
      </c>
      <c r="I89" s="96">
        <v>0</v>
      </c>
      <c r="J89" s="96">
        <v>0</v>
      </c>
      <c r="K89" s="96">
        <v>0</v>
      </c>
      <c r="L89" s="96">
        <v>0</v>
      </c>
      <c r="M89" s="96">
        <v>0</v>
      </c>
      <c r="N89" s="110">
        <v>0</v>
      </c>
      <c r="O89" s="112">
        <v>0</v>
      </c>
      <c r="P89" s="110">
        <v>0</v>
      </c>
      <c r="Q89" s="112">
        <v>0</v>
      </c>
      <c r="R89" s="110">
        <v>0</v>
      </c>
      <c r="S89" s="112">
        <v>0</v>
      </c>
      <c r="T89" s="110">
        <v>0</v>
      </c>
      <c r="U89" s="112">
        <v>0</v>
      </c>
      <c r="V89" s="110">
        <v>0</v>
      </c>
      <c r="W89" s="112">
        <v>0</v>
      </c>
      <c r="X89" s="97" t="s">
        <v>38</v>
      </c>
    </row>
    <row r="90" spans="1:24" ht="63" x14ac:dyDescent="0.25">
      <c r="A90" s="83" t="s">
        <v>192</v>
      </c>
      <c r="B90" s="95" t="s">
        <v>61</v>
      </c>
      <c r="C90" s="86" t="s">
        <v>37</v>
      </c>
      <c r="D90" s="96">
        <v>0</v>
      </c>
      <c r="E90" s="96">
        <v>0</v>
      </c>
      <c r="F90" s="96">
        <v>0</v>
      </c>
      <c r="G90" s="96">
        <v>0</v>
      </c>
      <c r="H90" s="96">
        <v>0</v>
      </c>
      <c r="I90" s="96">
        <v>0</v>
      </c>
      <c r="J90" s="96">
        <v>0</v>
      </c>
      <c r="K90" s="96">
        <v>0</v>
      </c>
      <c r="L90" s="96">
        <v>0</v>
      </c>
      <c r="M90" s="96">
        <v>0</v>
      </c>
      <c r="N90" s="110">
        <v>0</v>
      </c>
      <c r="O90" s="112">
        <v>0</v>
      </c>
      <c r="P90" s="110">
        <v>0</v>
      </c>
      <c r="Q90" s="112">
        <v>0</v>
      </c>
      <c r="R90" s="110">
        <v>0</v>
      </c>
      <c r="S90" s="112">
        <v>0</v>
      </c>
      <c r="T90" s="110">
        <v>0</v>
      </c>
      <c r="U90" s="112">
        <v>0</v>
      </c>
      <c r="V90" s="110">
        <v>0</v>
      </c>
      <c r="W90" s="112">
        <v>0</v>
      </c>
      <c r="X90" s="97" t="s">
        <v>38</v>
      </c>
    </row>
    <row r="91" spans="1:24" ht="31.5" x14ac:dyDescent="0.25">
      <c r="A91" s="106" t="s">
        <v>193</v>
      </c>
      <c r="B91" s="107" t="s">
        <v>62</v>
      </c>
      <c r="C91" s="86" t="s">
        <v>37</v>
      </c>
      <c r="D91" s="96">
        <v>1669.5038569300002</v>
      </c>
      <c r="E91" s="96">
        <v>0</v>
      </c>
      <c r="F91" s="96">
        <v>0</v>
      </c>
      <c r="G91" s="96">
        <v>1669.5038569300002</v>
      </c>
      <c r="H91" s="96">
        <v>0</v>
      </c>
      <c r="I91" s="96">
        <v>384.20115928000001</v>
      </c>
      <c r="J91" s="96">
        <v>0</v>
      </c>
      <c r="K91" s="96">
        <v>0</v>
      </c>
      <c r="L91" s="96">
        <v>357.60356065000002</v>
      </c>
      <c r="M91" s="96">
        <v>26.597598629999997</v>
      </c>
      <c r="N91" s="110">
        <v>-1285.3026976500003</v>
      </c>
      <c r="O91" s="112">
        <v>-0.76987105619121132</v>
      </c>
      <c r="P91" s="110">
        <v>0</v>
      </c>
      <c r="Q91" s="112">
        <v>0</v>
      </c>
      <c r="R91" s="110">
        <v>0</v>
      </c>
      <c r="S91" s="112">
        <v>0</v>
      </c>
      <c r="T91" s="110">
        <v>-1311.9002962800002</v>
      </c>
      <c r="U91" s="112">
        <v>-0.78580249505527577</v>
      </c>
      <c r="V91" s="110">
        <v>26.597598629999997</v>
      </c>
      <c r="W91" s="112">
        <v>0</v>
      </c>
      <c r="X91" s="97" t="s">
        <v>38</v>
      </c>
    </row>
    <row r="92" spans="1:24" ht="63" x14ac:dyDescent="0.25">
      <c r="A92" s="83" t="s">
        <v>194</v>
      </c>
      <c r="B92" s="99" t="s">
        <v>63</v>
      </c>
      <c r="C92" s="86" t="s">
        <v>37</v>
      </c>
      <c r="D92" s="96">
        <v>1059.57889974</v>
      </c>
      <c r="E92" s="96">
        <v>0</v>
      </c>
      <c r="F92" s="96">
        <v>0</v>
      </c>
      <c r="G92" s="96">
        <v>1059.57889974</v>
      </c>
      <c r="H92" s="96">
        <v>0</v>
      </c>
      <c r="I92" s="96">
        <v>250.09689277999999</v>
      </c>
      <c r="J92" s="96">
        <v>0</v>
      </c>
      <c r="K92" s="96">
        <v>0</v>
      </c>
      <c r="L92" s="96">
        <v>250.09689277999999</v>
      </c>
      <c r="M92" s="96">
        <v>0</v>
      </c>
      <c r="N92" s="110">
        <v>-809.48200696000015</v>
      </c>
      <c r="O92" s="112">
        <v>-0.76396576711619235</v>
      </c>
      <c r="P92" s="110">
        <v>0</v>
      </c>
      <c r="Q92" s="112">
        <v>0</v>
      </c>
      <c r="R92" s="110">
        <v>0</v>
      </c>
      <c r="S92" s="112">
        <v>0</v>
      </c>
      <c r="T92" s="110">
        <v>-809.48200696000004</v>
      </c>
      <c r="U92" s="112">
        <v>-0.76396576711619224</v>
      </c>
      <c r="V92" s="110">
        <v>0</v>
      </c>
      <c r="W92" s="112">
        <v>0</v>
      </c>
      <c r="X92" s="97" t="s">
        <v>38</v>
      </c>
    </row>
    <row r="93" spans="1:24" ht="31.5" x14ac:dyDescent="0.25">
      <c r="A93" s="83" t="s">
        <v>195</v>
      </c>
      <c r="B93" s="95" t="s">
        <v>64</v>
      </c>
      <c r="C93" s="86" t="s">
        <v>37</v>
      </c>
      <c r="D93" s="96">
        <v>837.87654404000011</v>
      </c>
      <c r="E93" s="96">
        <v>0</v>
      </c>
      <c r="F93" s="96">
        <v>0</v>
      </c>
      <c r="G93" s="96">
        <v>837.87654404000011</v>
      </c>
      <c r="H93" s="96">
        <v>0</v>
      </c>
      <c r="I93" s="96">
        <v>215.73749543</v>
      </c>
      <c r="J93" s="96">
        <v>0</v>
      </c>
      <c r="K93" s="96">
        <v>0</v>
      </c>
      <c r="L93" s="96">
        <v>215.73749543</v>
      </c>
      <c r="M93" s="96">
        <v>0</v>
      </c>
      <c r="N93" s="110">
        <v>-622.13904861000015</v>
      </c>
      <c r="O93" s="112">
        <v>-0.74251875534100087</v>
      </c>
      <c r="P93" s="110">
        <v>0</v>
      </c>
      <c r="Q93" s="112">
        <v>0</v>
      </c>
      <c r="R93" s="110">
        <v>0</v>
      </c>
      <c r="S93" s="112">
        <v>0</v>
      </c>
      <c r="T93" s="110">
        <v>-622.13904861000015</v>
      </c>
      <c r="U93" s="112">
        <v>-0.74251875534100087</v>
      </c>
      <c r="V93" s="110">
        <v>0</v>
      </c>
      <c r="W93" s="112">
        <v>0</v>
      </c>
      <c r="X93" s="97" t="s">
        <v>38</v>
      </c>
    </row>
    <row r="94" spans="1:24" ht="126" x14ac:dyDescent="0.25">
      <c r="A94" s="83" t="s">
        <v>195</v>
      </c>
      <c r="B94" s="85" t="s">
        <v>196</v>
      </c>
      <c r="C94" s="86" t="s">
        <v>197</v>
      </c>
      <c r="D94" s="101">
        <v>59.288588249999997</v>
      </c>
      <c r="E94" s="101">
        <v>0</v>
      </c>
      <c r="F94" s="101">
        <v>0</v>
      </c>
      <c r="G94" s="101">
        <v>59.288588249999997</v>
      </c>
      <c r="H94" s="101">
        <v>0</v>
      </c>
      <c r="I94" s="101">
        <v>0</v>
      </c>
      <c r="J94" s="101">
        <v>0</v>
      </c>
      <c r="K94" s="101">
        <v>0</v>
      </c>
      <c r="L94" s="101">
        <v>0</v>
      </c>
      <c r="M94" s="101">
        <v>0</v>
      </c>
      <c r="N94" s="101">
        <v>-59.288588249999997</v>
      </c>
      <c r="O94" s="102">
        <v>-1</v>
      </c>
      <c r="P94" s="101">
        <v>0</v>
      </c>
      <c r="Q94" s="102">
        <v>0</v>
      </c>
      <c r="R94" s="101">
        <v>0</v>
      </c>
      <c r="S94" s="102">
        <v>0</v>
      </c>
      <c r="T94" s="101">
        <v>-59.288588249999997</v>
      </c>
      <c r="U94" s="102">
        <v>-1</v>
      </c>
      <c r="V94" s="101">
        <v>0</v>
      </c>
      <c r="W94" s="105">
        <v>0</v>
      </c>
      <c r="X94" s="84" t="s">
        <v>551</v>
      </c>
    </row>
    <row r="95" spans="1:24" ht="78.75" x14ac:dyDescent="0.25">
      <c r="A95" s="83" t="s">
        <v>195</v>
      </c>
      <c r="B95" s="85" t="s">
        <v>198</v>
      </c>
      <c r="C95" s="86" t="s">
        <v>199</v>
      </c>
      <c r="D95" s="101">
        <v>593.02482850000001</v>
      </c>
      <c r="E95" s="101">
        <v>0</v>
      </c>
      <c r="F95" s="101">
        <v>0</v>
      </c>
      <c r="G95" s="101">
        <v>593.02482850000001</v>
      </c>
      <c r="H95" s="101">
        <v>0</v>
      </c>
      <c r="I95" s="101">
        <v>212.95406745</v>
      </c>
      <c r="J95" s="101">
        <v>0</v>
      </c>
      <c r="K95" s="101">
        <v>0</v>
      </c>
      <c r="L95" s="101">
        <v>212.95406745</v>
      </c>
      <c r="M95" s="101">
        <v>0</v>
      </c>
      <c r="N95" s="101">
        <v>-380.07076104999999</v>
      </c>
      <c r="O95" s="102">
        <v>-0.64090193662102291</v>
      </c>
      <c r="P95" s="101">
        <v>0</v>
      </c>
      <c r="Q95" s="102">
        <v>0</v>
      </c>
      <c r="R95" s="101">
        <v>0</v>
      </c>
      <c r="S95" s="102">
        <v>0</v>
      </c>
      <c r="T95" s="101">
        <v>-380.07076104999999</v>
      </c>
      <c r="U95" s="102">
        <v>-0.64090193662102291</v>
      </c>
      <c r="V95" s="101">
        <v>0</v>
      </c>
      <c r="W95" s="105">
        <v>0</v>
      </c>
      <c r="X95" s="84" t="s">
        <v>552</v>
      </c>
    </row>
    <row r="96" spans="1:24" ht="63" x14ac:dyDescent="0.25">
      <c r="A96" s="83" t="s">
        <v>195</v>
      </c>
      <c r="B96" s="85" t="s">
        <v>200</v>
      </c>
      <c r="C96" s="86" t="s">
        <v>201</v>
      </c>
      <c r="D96" s="101">
        <v>165.25168336000002</v>
      </c>
      <c r="E96" s="101">
        <v>0</v>
      </c>
      <c r="F96" s="101">
        <v>0</v>
      </c>
      <c r="G96" s="101">
        <v>165.25168335999999</v>
      </c>
      <c r="H96" s="101">
        <v>0</v>
      </c>
      <c r="I96" s="101">
        <v>0</v>
      </c>
      <c r="J96" s="101">
        <v>0</v>
      </c>
      <c r="K96" s="101">
        <v>0</v>
      </c>
      <c r="L96" s="101">
        <v>0</v>
      </c>
      <c r="M96" s="101">
        <v>0</v>
      </c>
      <c r="N96" s="101">
        <v>-165.25168336000002</v>
      </c>
      <c r="O96" s="102">
        <v>-1</v>
      </c>
      <c r="P96" s="101">
        <v>0</v>
      </c>
      <c r="Q96" s="102">
        <v>0</v>
      </c>
      <c r="R96" s="101">
        <v>0</v>
      </c>
      <c r="S96" s="102">
        <v>0</v>
      </c>
      <c r="T96" s="101">
        <v>-165.25168335999999</v>
      </c>
      <c r="U96" s="102">
        <v>-1</v>
      </c>
      <c r="V96" s="101">
        <v>0</v>
      </c>
      <c r="W96" s="105">
        <v>0</v>
      </c>
      <c r="X96" s="84" t="s">
        <v>551</v>
      </c>
    </row>
    <row r="97" spans="1:24" ht="78.75" x14ac:dyDescent="0.25">
      <c r="A97" s="83" t="s">
        <v>195</v>
      </c>
      <c r="B97" s="85" t="s">
        <v>202</v>
      </c>
      <c r="C97" s="86" t="s">
        <v>203</v>
      </c>
      <c r="D97" s="101">
        <v>9.4104761900000007</v>
      </c>
      <c r="E97" s="101">
        <v>0</v>
      </c>
      <c r="F97" s="101">
        <v>0</v>
      </c>
      <c r="G97" s="101">
        <v>9.4104761900000007</v>
      </c>
      <c r="H97" s="101">
        <v>0</v>
      </c>
      <c r="I97" s="101">
        <v>0</v>
      </c>
      <c r="J97" s="101">
        <v>0</v>
      </c>
      <c r="K97" s="101">
        <v>0</v>
      </c>
      <c r="L97" s="101">
        <v>0</v>
      </c>
      <c r="M97" s="101">
        <v>0</v>
      </c>
      <c r="N97" s="101">
        <v>-9.4104761900000007</v>
      </c>
      <c r="O97" s="102">
        <v>-1</v>
      </c>
      <c r="P97" s="101">
        <v>0</v>
      </c>
      <c r="Q97" s="102">
        <v>0</v>
      </c>
      <c r="R97" s="101">
        <v>0</v>
      </c>
      <c r="S97" s="102">
        <v>0</v>
      </c>
      <c r="T97" s="101">
        <v>-9.4104761900000007</v>
      </c>
      <c r="U97" s="102">
        <v>-1</v>
      </c>
      <c r="V97" s="101">
        <v>0</v>
      </c>
      <c r="W97" s="105">
        <v>0</v>
      </c>
      <c r="X97" s="84" t="s">
        <v>551</v>
      </c>
    </row>
    <row r="98" spans="1:24" ht="78.75" x14ac:dyDescent="0.25">
      <c r="A98" s="83" t="s">
        <v>195</v>
      </c>
      <c r="B98" s="85" t="s">
        <v>204</v>
      </c>
      <c r="C98" s="86" t="s">
        <v>205</v>
      </c>
      <c r="D98" s="101">
        <v>10.90096774</v>
      </c>
      <c r="E98" s="101">
        <v>0</v>
      </c>
      <c r="F98" s="101">
        <v>0</v>
      </c>
      <c r="G98" s="101">
        <v>10.90096774</v>
      </c>
      <c r="H98" s="101">
        <v>0</v>
      </c>
      <c r="I98" s="101">
        <v>0</v>
      </c>
      <c r="J98" s="101">
        <v>0</v>
      </c>
      <c r="K98" s="101">
        <v>0</v>
      </c>
      <c r="L98" s="101">
        <v>0</v>
      </c>
      <c r="M98" s="101">
        <v>0</v>
      </c>
      <c r="N98" s="101">
        <v>-10.90096774</v>
      </c>
      <c r="O98" s="102">
        <v>-1</v>
      </c>
      <c r="P98" s="101">
        <v>0</v>
      </c>
      <c r="Q98" s="102">
        <v>0</v>
      </c>
      <c r="R98" s="101">
        <v>0</v>
      </c>
      <c r="S98" s="102">
        <v>0</v>
      </c>
      <c r="T98" s="101">
        <v>-10.90096774</v>
      </c>
      <c r="U98" s="102">
        <v>-1</v>
      </c>
      <c r="V98" s="101">
        <v>0</v>
      </c>
      <c r="W98" s="105">
        <v>0</v>
      </c>
      <c r="X98" s="84" t="s">
        <v>551</v>
      </c>
    </row>
    <row r="99" spans="1:24" ht="78.75" x14ac:dyDescent="0.25">
      <c r="A99" s="83" t="s">
        <v>195</v>
      </c>
      <c r="B99" s="85" t="s">
        <v>206</v>
      </c>
      <c r="C99" s="86" t="s">
        <v>207</v>
      </c>
      <c r="D99" s="101">
        <v>0</v>
      </c>
      <c r="E99" s="101">
        <v>0</v>
      </c>
      <c r="F99" s="101">
        <v>0</v>
      </c>
      <c r="G99" s="101">
        <v>0</v>
      </c>
      <c r="H99" s="101">
        <v>0</v>
      </c>
      <c r="I99" s="101">
        <v>2.7834279799999999</v>
      </c>
      <c r="J99" s="101">
        <v>0</v>
      </c>
      <c r="K99" s="101">
        <v>0</v>
      </c>
      <c r="L99" s="101">
        <v>2.7834279799999999</v>
      </c>
      <c r="M99" s="101">
        <v>0</v>
      </c>
      <c r="N99" s="101">
        <v>2.7834279799999999</v>
      </c>
      <c r="O99" s="102">
        <v>0</v>
      </c>
      <c r="P99" s="101">
        <v>0</v>
      </c>
      <c r="Q99" s="102">
        <v>0</v>
      </c>
      <c r="R99" s="101">
        <v>0</v>
      </c>
      <c r="S99" s="102">
        <v>0</v>
      </c>
      <c r="T99" s="101">
        <v>2.7834279799999999</v>
      </c>
      <c r="U99" s="102">
        <v>0</v>
      </c>
      <c r="V99" s="101">
        <v>0</v>
      </c>
      <c r="W99" s="105">
        <v>0</v>
      </c>
      <c r="X99" s="84" t="s">
        <v>553</v>
      </c>
    </row>
    <row r="100" spans="1:24" ht="47.25" x14ac:dyDescent="0.25">
      <c r="A100" s="83" t="s">
        <v>208</v>
      </c>
      <c r="B100" s="95" t="s">
        <v>65</v>
      </c>
      <c r="C100" s="86" t="s">
        <v>37</v>
      </c>
      <c r="D100" s="96">
        <v>221.7023557</v>
      </c>
      <c r="E100" s="96">
        <v>0</v>
      </c>
      <c r="F100" s="96">
        <v>0</v>
      </c>
      <c r="G100" s="96">
        <v>221.7023557</v>
      </c>
      <c r="H100" s="96">
        <v>0</v>
      </c>
      <c r="I100" s="96">
        <v>34.359397350000002</v>
      </c>
      <c r="J100" s="96">
        <v>0</v>
      </c>
      <c r="K100" s="96">
        <v>0</v>
      </c>
      <c r="L100" s="96">
        <v>34.359397350000002</v>
      </c>
      <c r="M100" s="96">
        <v>0</v>
      </c>
      <c r="N100" s="110">
        <v>-187.34295835</v>
      </c>
      <c r="O100" s="112">
        <v>-0.84502015216972282</v>
      </c>
      <c r="P100" s="110">
        <v>0</v>
      </c>
      <c r="Q100" s="112">
        <v>0</v>
      </c>
      <c r="R100" s="110">
        <v>0</v>
      </c>
      <c r="S100" s="112">
        <v>0</v>
      </c>
      <c r="T100" s="110">
        <v>-187.34295835</v>
      </c>
      <c r="U100" s="112">
        <v>-0.84502015216972282</v>
      </c>
      <c r="V100" s="110">
        <v>0</v>
      </c>
      <c r="W100" s="112">
        <v>0</v>
      </c>
      <c r="X100" s="97" t="s">
        <v>38</v>
      </c>
    </row>
    <row r="101" spans="1:24" ht="94.5" x14ac:dyDescent="0.25">
      <c r="A101" s="83" t="s">
        <v>208</v>
      </c>
      <c r="B101" s="85" t="s">
        <v>209</v>
      </c>
      <c r="C101" s="86" t="s">
        <v>210</v>
      </c>
      <c r="D101" s="101">
        <v>9.2666924500000007</v>
      </c>
      <c r="E101" s="101">
        <v>0</v>
      </c>
      <c r="F101" s="101">
        <v>0</v>
      </c>
      <c r="G101" s="101">
        <v>9.2666924500000007</v>
      </c>
      <c r="H101" s="101">
        <v>0</v>
      </c>
      <c r="I101" s="101">
        <v>0.20910245999999999</v>
      </c>
      <c r="J101" s="101">
        <v>0</v>
      </c>
      <c r="K101" s="101">
        <v>0</v>
      </c>
      <c r="L101" s="101">
        <v>0.20910245999999999</v>
      </c>
      <c r="M101" s="101">
        <v>0</v>
      </c>
      <c r="N101" s="101">
        <v>-9.0575899900000003</v>
      </c>
      <c r="O101" s="102">
        <v>-0.97743504911507018</v>
      </c>
      <c r="P101" s="101">
        <v>0</v>
      </c>
      <c r="Q101" s="102">
        <v>0</v>
      </c>
      <c r="R101" s="101">
        <v>0</v>
      </c>
      <c r="S101" s="102">
        <v>0</v>
      </c>
      <c r="T101" s="101">
        <v>-9.0575899900000003</v>
      </c>
      <c r="U101" s="102">
        <v>-0.97743504911507018</v>
      </c>
      <c r="V101" s="101">
        <v>0</v>
      </c>
      <c r="W101" s="105">
        <v>0</v>
      </c>
      <c r="X101" s="84" t="s">
        <v>553</v>
      </c>
    </row>
    <row r="102" spans="1:24" ht="47.25" x14ac:dyDescent="0.25">
      <c r="A102" s="83" t="s">
        <v>208</v>
      </c>
      <c r="B102" s="85" t="s">
        <v>211</v>
      </c>
      <c r="C102" s="86" t="s">
        <v>212</v>
      </c>
      <c r="D102" s="101">
        <v>30.211195199999999</v>
      </c>
      <c r="E102" s="101">
        <v>0</v>
      </c>
      <c r="F102" s="101">
        <v>0</v>
      </c>
      <c r="G102" s="101">
        <v>30.211195199999999</v>
      </c>
      <c r="H102" s="101">
        <v>0</v>
      </c>
      <c r="I102" s="101">
        <v>25.691589369999999</v>
      </c>
      <c r="J102" s="101">
        <v>0</v>
      </c>
      <c r="K102" s="101">
        <v>0</v>
      </c>
      <c r="L102" s="101">
        <v>25.691589369999999</v>
      </c>
      <c r="M102" s="101">
        <v>0</v>
      </c>
      <c r="N102" s="101">
        <v>-4.5196058299999997</v>
      </c>
      <c r="O102" s="102">
        <v>-0.14960036503289351</v>
      </c>
      <c r="P102" s="101">
        <v>0</v>
      </c>
      <c r="Q102" s="102">
        <v>0</v>
      </c>
      <c r="R102" s="101">
        <v>0</v>
      </c>
      <c r="S102" s="102">
        <v>0</v>
      </c>
      <c r="T102" s="101">
        <v>-4.5196058299999997</v>
      </c>
      <c r="U102" s="103">
        <v>-0.14960036503289351</v>
      </c>
      <c r="V102" s="101">
        <v>0</v>
      </c>
      <c r="W102" s="105">
        <v>0</v>
      </c>
      <c r="X102" s="84" t="s">
        <v>554</v>
      </c>
    </row>
    <row r="103" spans="1:24" ht="47.25" x14ac:dyDescent="0.25">
      <c r="A103" s="83" t="s">
        <v>208</v>
      </c>
      <c r="B103" s="85" t="s">
        <v>213</v>
      </c>
      <c r="C103" s="86" t="s">
        <v>214</v>
      </c>
      <c r="D103" s="101">
        <v>2.73105391</v>
      </c>
      <c r="E103" s="101">
        <v>0</v>
      </c>
      <c r="F103" s="101">
        <v>0</v>
      </c>
      <c r="G103" s="101">
        <v>2.73105391</v>
      </c>
      <c r="H103" s="101">
        <v>0</v>
      </c>
      <c r="I103" s="101">
        <v>0</v>
      </c>
      <c r="J103" s="101">
        <v>0</v>
      </c>
      <c r="K103" s="101">
        <v>0</v>
      </c>
      <c r="L103" s="101">
        <v>0</v>
      </c>
      <c r="M103" s="101">
        <v>0</v>
      </c>
      <c r="N103" s="101">
        <v>-2.73105391</v>
      </c>
      <c r="O103" s="102">
        <v>-1</v>
      </c>
      <c r="P103" s="101">
        <v>0</v>
      </c>
      <c r="Q103" s="102">
        <v>0</v>
      </c>
      <c r="R103" s="101">
        <v>0</v>
      </c>
      <c r="S103" s="102">
        <v>0</v>
      </c>
      <c r="T103" s="101">
        <v>-2.73105391</v>
      </c>
      <c r="U103" s="102">
        <v>-1</v>
      </c>
      <c r="V103" s="101">
        <v>0</v>
      </c>
      <c r="W103" s="105">
        <v>0</v>
      </c>
      <c r="X103" s="84" t="s">
        <v>555</v>
      </c>
    </row>
    <row r="104" spans="1:24" ht="47.25" x14ac:dyDescent="0.25">
      <c r="A104" s="83" t="s">
        <v>208</v>
      </c>
      <c r="B104" s="85" t="s">
        <v>215</v>
      </c>
      <c r="C104" s="86" t="s">
        <v>216</v>
      </c>
      <c r="D104" s="101">
        <v>34.971098040000001</v>
      </c>
      <c r="E104" s="101">
        <v>0</v>
      </c>
      <c r="F104" s="101">
        <v>0</v>
      </c>
      <c r="G104" s="101">
        <v>34.971098040000001</v>
      </c>
      <c r="H104" s="101">
        <v>0</v>
      </c>
      <c r="I104" s="101">
        <v>0</v>
      </c>
      <c r="J104" s="101">
        <v>0</v>
      </c>
      <c r="K104" s="101">
        <v>0</v>
      </c>
      <c r="L104" s="101">
        <v>0</v>
      </c>
      <c r="M104" s="101">
        <v>0</v>
      </c>
      <c r="N104" s="101">
        <v>-34.971098040000001</v>
      </c>
      <c r="O104" s="102">
        <v>-1</v>
      </c>
      <c r="P104" s="101">
        <v>0</v>
      </c>
      <c r="Q104" s="102">
        <v>0</v>
      </c>
      <c r="R104" s="101">
        <v>0</v>
      </c>
      <c r="S104" s="102">
        <v>0</v>
      </c>
      <c r="T104" s="101">
        <v>-34.971098040000001</v>
      </c>
      <c r="U104" s="102">
        <v>-1</v>
      </c>
      <c r="V104" s="101">
        <v>0</v>
      </c>
      <c r="W104" s="105">
        <v>0</v>
      </c>
      <c r="X104" s="84" t="s">
        <v>551</v>
      </c>
    </row>
    <row r="105" spans="1:24" ht="47.25" x14ac:dyDescent="0.25">
      <c r="A105" s="83" t="s">
        <v>208</v>
      </c>
      <c r="B105" s="85" t="s">
        <v>217</v>
      </c>
      <c r="C105" s="86" t="s">
        <v>218</v>
      </c>
      <c r="D105" s="101">
        <v>33.126741129999999</v>
      </c>
      <c r="E105" s="101">
        <v>0</v>
      </c>
      <c r="F105" s="101">
        <v>0</v>
      </c>
      <c r="G105" s="101">
        <v>33.126741129999999</v>
      </c>
      <c r="H105" s="101">
        <v>0</v>
      </c>
      <c r="I105" s="101">
        <v>0</v>
      </c>
      <c r="J105" s="101">
        <v>0</v>
      </c>
      <c r="K105" s="101">
        <v>0</v>
      </c>
      <c r="L105" s="101">
        <v>0</v>
      </c>
      <c r="M105" s="101">
        <v>0</v>
      </c>
      <c r="N105" s="101">
        <v>-33.126741129999999</v>
      </c>
      <c r="O105" s="102">
        <v>-1</v>
      </c>
      <c r="P105" s="101">
        <v>0</v>
      </c>
      <c r="Q105" s="102">
        <v>0</v>
      </c>
      <c r="R105" s="101">
        <v>0</v>
      </c>
      <c r="S105" s="102">
        <v>0</v>
      </c>
      <c r="T105" s="101">
        <v>-33.126741129999999</v>
      </c>
      <c r="U105" s="102">
        <v>-1</v>
      </c>
      <c r="V105" s="101">
        <v>0</v>
      </c>
      <c r="W105" s="105">
        <v>0</v>
      </c>
      <c r="X105" s="84" t="s">
        <v>551</v>
      </c>
    </row>
    <row r="106" spans="1:24" ht="78.75" x14ac:dyDescent="0.25">
      <c r="A106" s="83" t="s">
        <v>208</v>
      </c>
      <c r="B106" s="85" t="s">
        <v>219</v>
      </c>
      <c r="C106" s="86" t="s">
        <v>220</v>
      </c>
      <c r="D106" s="101">
        <v>0</v>
      </c>
      <c r="E106" s="101">
        <v>0</v>
      </c>
      <c r="F106" s="101">
        <v>0</v>
      </c>
      <c r="G106" s="101">
        <v>0</v>
      </c>
      <c r="H106" s="101">
        <v>0</v>
      </c>
      <c r="I106" s="101">
        <v>4.2534328400000003</v>
      </c>
      <c r="J106" s="101">
        <v>0</v>
      </c>
      <c r="K106" s="101">
        <v>0</v>
      </c>
      <c r="L106" s="101">
        <v>4.2534328400000003</v>
      </c>
      <c r="M106" s="101">
        <v>0</v>
      </c>
      <c r="N106" s="101">
        <v>4.2534328400000003</v>
      </c>
      <c r="O106" s="102">
        <v>0</v>
      </c>
      <c r="P106" s="101">
        <v>0</v>
      </c>
      <c r="Q106" s="102">
        <v>0</v>
      </c>
      <c r="R106" s="101">
        <v>0</v>
      </c>
      <c r="S106" s="102">
        <v>0</v>
      </c>
      <c r="T106" s="101">
        <v>4.2534328400000003</v>
      </c>
      <c r="U106" s="102">
        <v>0</v>
      </c>
      <c r="V106" s="101">
        <v>0</v>
      </c>
      <c r="W106" s="105">
        <v>0</v>
      </c>
      <c r="X106" s="84" t="s">
        <v>556</v>
      </c>
    </row>
    <row r="107" spans="1:24" ht="78.75" x14ac:dyDescent="0.25">
      <c r="A107" s="83" t="s">
        <v>208</v>
      </c>
      <c r="B107" s="85" t="s">
        <v>221</v>
      </c>
      <c r="C107" s="86" t="s">
        <v>222</v>
      </c>
      <c r="D107" s="101">
        <v>0</v>
      </c>
      <c r="E107" s="101">
        <v>0</v>
      </c>
      <c r="F107" s="101">
        <v>0</v>
      </c>
      <c r="G107" s="101">
        <v>0</v>
      </c>
      <c r="H107" s="101">
        <v>0</v>
      </c>
      <c r="I107" s="101">
        <v>3.89977712</v>
      </c>
      <c r="J107" s="101">
        <v>0</v>
      </c>
      <c r="K107" s="101">
        <v>0</v>
      </c>
      <c r="L107" s="101">
        <v>3.89977712</v>
      </c>
      <c r="M107" s="101">
        <v>0</v>
      </c>
      <c r="N107" s="101">
        <v>3.89977712</v>
      </c>
      <c r="O107" s="102">
        <v>0</v>
      </c>
      <c r="P107" s="101">
        <v>0</v>
      </c>
      <c r="Q107" s="102">
        <v>0</v>
      </c>
      <c r="R107" s="101">
        <v>0</v>
      </c>
      <c r="S107" s="102">
        <v>0</v>
      </c>
      <c r="T107" s="101">
        <v>3.89977712</v>
      </c>
      <c r="U107" s="102">
        <v>0</v>
      </c>
      <c r="V107" s="101">
        <v>0</v>
      </c>
      <c r="W107" s="105">
        <v>0</v>
      </c>
      <c r="X107" s="84" t="s">
        <v>553</v>
      </c>
    </row>
    <row r="108" spans="1:24" ht="78.75" x14ac:dyDescent="0.25">
      <c r="A108" s="83" t="s">
        <v>208</v>
      </c>
      <c r="B108" s="85" t="s">
        <v>223</v>
      </c>
      <c r="C108" s="86" t="s">
        <v>224</v>
      </c>
      <c r="D108" s="101">
        <v>0</v>
      </c>
      <c r="E108" s="101">
        <v>0</v>
      </c>
      <c r="F108" s="101">
        <v>0</v>
      </c>
      <c r="G108" s="101">
        <v>0</v>
      </c>
      <c r="H108" s="101">
        <v>0</v>
      </c>
      <c r="I108" s="101">
        <v>0.30549556</v>
      </c>
      <c r="J108" s="101">
        <v>0</v>
      </c>
      <c r="K108" s="101">
        <v>0</v>
      </c>
      <c r="L108" s="101">
        <v>0.30549556</v>
      </c>
      <c r="M108" s="101">
        <v>0</v>
      </c>
      <c r="N108" s="101">
        <v>0.30549556</v>
      </c>
      <c r="O108" s="102">
        <v>0</v>
      </c>
      <c r="P108" s="101">
        <v>0</v>
      </c>
      <c r="Q108" s="102">
        <v>0</v>
      </c>
      <c r="R108" s="101">
        <v>0</v>
      </c>
      <c r="S108" s="102">
        <v>0</v>
      </c>
      <c r="T108" s="101">
        <v>0.30549556</v>
      </c>
      <c r="U108" s="102">
        <v>0</v>
      </c>
      <c r="V108" s="101">
        <v>0</v>
      </c>
      <c r="W108" s="105">
        <v>0</v>
      </c>
      <c r="X108" s="84" t="s">
        <v>553</v>
      </c>
    </row>
    <row r="109" spans="1:24" ht="110.25" x14ac:dyDescent="0.25">
      <c r="A109" s="83" t="s">
        <v>208</v>
      </c>
      <c r="B109" s="85" t="s">
        <v>225</v>
      </c>
      <c r="C109" s="86" t="s">
        <v>226</v>
      </c>
      <c r="D109" s="101">
        <v>69.353769560000003</v>
      </c>
      <c r="E109" s="101">
        <v>0</v>
      </c>
      <c r="F109" s="101">
        <v>0</v>
      </c>
      <c r="G109" s="101">
        <v>69.353769560000003</v>
      </c>
      <c r="H109" s="101">
        <v>0</v>
      </c>
      <c r="I109" s="101">
        <v>0</v>
      </c>
      <c r="J109" s="101">
        <v>0</v>
      </c>
      <c r="K109" s="101">
        <v>0</v>
      </c>
      <c r="L109" s="101">
        <v>0</v>
      </c>
      <c r="M109" s="101">
        <v>0</v>
      </c>
      <c r="N109" s="101">
        <v>-69.353769560000003</v>
      </c>
      <c r="O109" s="102">
        <v>-1</v>
      </c>
      <c r="P109" s="101">
        <v>0</v>
      </c>
      <c r="Q109" s="102">
        <v>0</v>
      </c>
      <c r="R109" s="101">
        <v>0</v>
      </c>
      <c r="S109" s="102">
        <v>0</v>
      </c>
      <c r="T109" s="101">
        <v>-69.353769560000003</v>
      </c>
      <c r="U109" s="102">
        <v>-1</v>
      </c>
      <c r="V109" s="101">
        <v>0</v>
      </c>
      <c r="W109" s="105">
        <v>0</v>
      </c>
      <c r="X109" s="84" t="s">
        <v>557</v>
      </c>
    </row>
    <row r="110" spans="1:24" ht="31.5" x14ac:dyDescent="0.25">
      <c r="A110" s="83" t="s">
        <v>208</v>
      </c>
      <c r="B110" s="85" t="s">
        <v>227</v>
      </c>
      <c r="C110" s="86" t="s">
        <v>228</v>
      </c>
      <c r="D110" s="101">
        <v>42.041805410000002</v>
      </c>
      <c r="E110" s="101">
        <v>0</v>
      </c>
      <c r="F110" s="101">
        <v>0</v>
      </c>
      <c r="G110" s="101">
        <v>42.041805410000002</v>
      </c>
      <c r="H110" s="101">
        <v>0</v>
      </c>
      <c r="I110" s="101">
        <v>0</v>
      </c>
      <c r="J110" s="101">
        <v>0</v>
      </c>
      <c r="K110" s="101">
        <v>0</v>
      </c>
      <c r="L110" s="101">
        <v>0</v>
      </c>
      <c r="M110" s="101">
        <v>0</v>
      </c>
      <c r="N110" s="101">
        <v>-42.041805410000002</v>
      </c>
      <c r="O110" s="102">
        <v>-1</v>
      </c>
      <c r="P110" s="101">
        <v>0</v>
      </c>
      <c r="Q110" s="102">
        <v>0</v>
      </c>
      <c r="R110" s="101">
        <v>0</v>
      </c>
      <c r="S110" s="102">
        <v>0</v>
      </c>
      <c r="T110" s="101">
        <v>-42.041805410000002</v>
      </c>
      <c r="U110" s="102">
        <v>-1</v>
      </c>
      <c r="V110" s="101">
        <v>0</v>
      </c>
      <c r="W110" s="105">
        <v>0</v>
      </c>
      <c r="X110" s="84" t="s">
        <v>551</v>
      </c>
    </row>
    <row r="111" spans="1:24" ht="47.25" x14ac:dyDescent="0.25">
      <c r="A111" s="99" t="s">
        <v>229</v>
      </c>
      <c r="B111" s="99" t="s">
        <v>66</v>
      </c>
      <c r="C111" s="86" t="s">
        <v>37</v>
      </c>
      <c r="D111" s="96">
        <v>206.5800065</v>
      </c>
      <c r="E111" s="96">
        <v>0</v>
      </c>
      <c r="F111" s="96">
        <v>0</v>
      </c>
      <c r="G111" s="96">
        <v>206.5800065</v>
      </c>
      <c r="H111" s="96">
        <v>0</v>
      </c>
      <c r="I111" s="96">
        <v>50.929049669999998</v>
      </c>
      <c r="J111" s="96">
        <v>0</v>
      </c>
      <c r="K111" s="96">
        <v>0</v>
      </c>
      <c r="L111" s="96">
        <v>24.331451039999997</v>
      </c>
      <c r="M111" s="96">
        <v>26.597598629999997</v>
      </c>
      <c r="N111" s="110">
        <v>-155.65095683000001</v>
      </c>
      <c r="O111" s="112">
        <v>-0.75346573691776908</v>
      </c>
      <c r="P111" s="110">
        <v>0</v>
      </c>
      <c r="Q111" s="112">
        <v>0</v>
      </c>
      <c r="R111" s="110">
        <v>0</v>
      </c>
      <c r="S111" s="112">
        <v>0</v>
      </c>
      <c r="T111" s="110">
        <v>-182.24855546000001</v>
      </c>
      <c r="U111" s="102">
        <v>-0.88221778354915492</v>
      </c>
      <c r="V111" s="110">
        <v>26.597598629999997</v>
      </c>
      <c r="W111" s="112">
        <v>0</v>
      </c>
      <c r="X111" s="97" t="s">
        <v>38</v>
      </c>
    </row>
    <row r="112" spans="1:24" ht="31.5" x14ac:dyDescent="0.25">
      <c r="A112" s="83" t="s">
        <v>230</v>
      </c>
      <c r="B112" s="95" t="s">
        <v>67</v>
      </c>
      <c r="C112" s="86" t="s">
        <v>37</v>
      </c>
      <c r="D112" s="96">
        <v>206.43749563</v>
      </c>
      <c r="E112" s="96">
        <v>0</v>
      </c>
      <c r="F112" s="96">
        <v>0</v>
      </c>
      <c r="G112" s="96">
        <v>206.43749563</v>
      </c>
      <c r="H112" s="96">
        <v>0</v>
      </c>
      <c r="I112" s="96">
        <v>30.229049669999998</v>
      </c>
      <c r="J112" s="96">
        <v>0</v>
      </c>
      <c r="K112" s="96">
        <v>0</v>
      </c>
      <c r="L112" s="96">
        <v>3.63145104</v>
      </c>
      <c r="M112" s="96">
        <v>26.597598629999997</v>
      </c>
      <c r="N112" s="110">
        <v>-176.20844596000001</v>
      </c>
      <c r="O112" s="112">
        <v>-0.85356802756326877</v>
      </c>
      <c r="P112" s="110">
        <v>0</v>
      </c>
      <c r="Q112" s="112">
        <v>0</v>
      </c>
      <c r="R112" s="110">
        <v>0</v>
      </c>
      <c r="S112" s="112">
        <v>0</v>
      </c>
      <c r="T112" s="110">
        <v>-202.80604459</v>
      </c>
      <c r="U112" s="102">
        <v>-0.98240895613988322</v>
      </c>
      <c r="V112" s="110">
        <v>26.597598629999997</v>
      </c>
      <c r="W112" s="112">
        <v>0</v>
      </c>
      <c r="X112" s="97" t="s">
        <v>38</v>
      </c>
    </row>
    <row r="113" spans="1:24" ht="63" x14ac:dyDescent="0.25">
      <c r="A113" s="83" t="s">
        <v>230</v>
      </c>
      <c r="B113" s="85" t="s">
        <v>231</v>
      </c>
      <c r="C113" s="86" t="s">
        <v>232</v>
      </c>
      <c r="D113" s="101">
        <v>2.4098380599999998</v>
      </c>
      <c r="E113" s="101">
        <v>0</v>
      </c>
      <c r="F113" s="101">
        <v>0</v>
      </c>
      <c r="G113" s="101">
        <v>2.4098380599999998</v>
      </c>
      <c r="H113" s="101">
        <v>0</v>
      </c>
      <c r="I113" s="101">
        <v>0</v>
      </c>
      <c r="J113" s="101">
        <v>0</v>
      </c>
      <c r="K113" s="101">
        <v>0</v>
      </c>
      <c r="L113" s="101">
        <v>0</v>
      </c>
      <c r="M113" s="101">
        <v>0</v>
      </c>
      <c r="N113" s="101">
        <v>-2.4098380599999998</v>
      </c>
      <c r="O113" s="102">
        <v>-1</v>
      </c>
      <c r="P113" s="101">
        <v>0</v>
      </c>
      <c r="Q113" s="102">
        <v>0</v>
      </c>
      <c r="R113" s="101">
        <v>0</v>
      </c>
      <c r="S113" s="102">
        <v>0</v>
      </c>
      <c r="T113" s="101">
        <v>-2.4098380599999998</v>
      </c>
      <c r="U113" s="102">
        <v>-1</v>
      </c>
      <c r="V113" s="101">
        <v>0</v>
      </c>
      <c r="W113" s="105">
        <v>0</v>
      </c>
      <c r="X113" s="84" t="s">
        <v>551</v>
      </c>
    </row>
    <row r="114" spans="1:24" ht="94.5" x14ac:dyDescent="0.25">
      <c r="A114" s="83" t="s">
        <v>230</v>
      </c>
      <c r="B114" s="85" t="s">
        <v>233</v>
      </c>
      <c r="C114" s="86" t="s">
        <v>234</v>
      </c>
      <c r="D114" s="101">
        <v>14.32861877</v>
      </c>
      <c r="E114" s="101">
        <v>0</v>
      </c>
      <c r="F114" s="101">
        <v>0</v>
      </c>
      <c r="G114" s="101">
        <v>14.32861877</v>
      </c>
      <c r="H114" s="101">
        <v>0</v>
      </c>
      <c r="I114" s="101">
        <v>0</v>
      </c>
      <c r="J114" s="101">
        <v>0</v>
      </c>
      <c r="K114" s="101">
        <v>0</v>
      </c>
      <c r="L114" s="101">
        <v>0</v>
      </c>
      <c r="M114" s="101">
        <v>0</v>
      </c>
      <c r="N114" s="101">
        <v>-14.32861877</v>
      </c>
      <c r="O114" s="102">
        <v>-1</v>
      </c>
      <c r="P114" s="101">
        <v>0</v>
      </c>
      <c r="Q114" s="102">
        <v>0</v>
      </c>
      <c r="R114" s="101">
        <v>0</v>
      </c>
      <c r="S114" s="102">
        <v>0</v>
      </c>
      <c r="T114" s="101">
        <v>-14.32861877</v>
      </c>
      <c r="U114" s="102">
        <v>-1</v>
      </c>
      <c r="V114" s="101">
        <v>0</v>
      </c>
      <c r="W114" s="105">
        <v>0</v>
      </c>
      <c r="X114" s="84" t="s">
        <v>551</v>
      </c>
    </row>
    <row r="115" spans="1:24" ht="31.5" x14ac:dyDescent="0.25">
      <c r="A115" s="83" t="s">
        <v>230</v>
      </c>
      <c r="B115" s="85" t="s">
        <v>235</v>
      </c>
      <c r="C115" s="86" t="s">
        <v>236</v>
      </c>
      <c r="D115" s="101">
        <v>0.24343351999999999</v>
      </c>
      <c r="E115" s="101">
        <v>0</v>
      </c>
      <c r="F115" s="101">
        <v>0</v>
      </c>
      <c r="G115" s="101">
        <v>0.24343351999999999</v>
      </c>
      <c r="H115" s="101">
        <v>0</v>
      </c>
      <c r="I115" s="101">
        <v>0</v>
      </c>
      <c r="J115" s="101">
        <v>0</v>
      </c>
      <c r="K115" s="101">
        <v>0</v>
      </c>
      <c r="L115" s="101">
        <v>0</v>
      </c>
      <c r="M115" s="101">
        <v>0</v>
      </c>
      <c r="N115" s="101">
        <v>-0.24343351999999999</v>
      </c>
      <c r="O115" s="102">
        <v>-1</v>
      </c>
      <c r="P115" s="101">
        <v>0</v>
      </c>
      <c r="Q115" s="102">
        <v>0</v>
      </c>
      <c r="R115" s="101">
        <v>0</v>
      </c>
      <c r="S115" s="102">
        <v>0</v>
      </c>
      <c r="T115" s="101">
        <v>-0.24343351999999999</v>
      </c>
      <c r="U115" s="102">
        <v>-1</v>
      </c>
      <c r="V115" s="101">
        <v>0</v>
      </c>
      <c r="W115" s="105">
        <v>0</v>
      </c>
      <c r="X115" s="84" t="s">
        <v>551</v>
      </c>
    </row>
    <row r="116" spans="1:24" ht="126" x14ac:dyDescent="0.25">
      <c r="A116" s="83" t="s">
        <v>230</v>
      </c>
      <c r="B116" s="85" t="s">
        <v>237</v>
      </c>
      <c r="C116" s="86" t="s">
        <v>238</v>
      </c>
      <c r="D116" s="101">
        <v>5.7113701199999998</v>
      </c>
      <c r="E116" s="101">
        <v>0</v>
      </c>
      <c r="F116" s="101">
        <v>0</v>
      </c>
      <c r="G116" s="101">
        <v>5.7113701199999998</v>
      </c>
      <c r="H116" s="101">
        <v>0</v>
      </c>
      <c r="I116" s="101">
        <v>0</v>
      </c>
      <c r="J116" s="101">
        <v>0</v>
      </c>
      <c r="K116" s="101">
        <v>0</v>
      </c>
      <c r="L116" s="101">
        <v>0</v>
      </c>
      <c r="M116" s="101">
        <v>0</v>
      </c>
      <c r="N116" s="101">
        <v>-5.7113701199999998</v>
      </c>
      <c r="O116" s="102">
        <v>-1</v>
      </c>
      <c r="P116" s="101">
        <v>0</v>
      </c>
      <c r="Q116" s="102">
        <v>0</v>
      </c>
      <c r="R116" s="101">
        <v>0</v>
      </c>
      <c r="S116" s="102">
        <v>0</v>
      </c>
      <c r="T116" s="101">
        <v>-5.7113701199999998</v>
      </c>
      <c r="U116" s="102">
        <v>-1</v>
      </c>
      <c r="V116" s="101">
        <v>0</v>
      </c>
      <c r="W116" s="105">
        <v>0</v>
      </c>
      <c r="X116" s="84" t="s">
        <v>551</v>
      </c>
    </row>
    <row r="117" spans="1:24" ht="47.25" x14ac:dyDescent="0.25">
      <c r="A117" s="83" t="s">
        <v>230</v>
      </c>
      <c r="B117" s="85" t="s">
        <v>239</v>
      </c>
      <c r="C117" s="86" t="s">
        <v>240</v>
      </c>
      <c r="D117" s="101">
        <v>7.2017158999999999</v>
      </c>
      <c r="E117" s="101">
        <v>0</v>
      </c>
      <c r="F117" s="101">
        <v>0</v>
      </c>
      <c r="G117" s="101">
        <v>7.2017158999999999</v>
      </c>
      <c r="H117" s="101">
        <v>0</v>
      </c>
      <c r="I117" s="101">
        <v>0</v>
      </c>
      <c r="J117" s="101">
        <v>0</v>
      </c>
      <c r="K117" s="101">
        <v>0</v>
      </c>
      <c r="L117" s="101">
        <v>0</v>
      </c>
      <c r="M117" s="101">
        <v>0</v>
      </c>
      <c r="N117" s="101">
        <v>-7.2017158999999999</v>
      </c>
      <c r="O117" s="102">
        <v>-1</v>
      </c>
      <c r="P117" s="101">
        <v>0</v>
      </c>
      <c r="Q117" s="102">
        <v>0</v>
      </c>
      <c r="R117" s="101">
        <v>0</v>
      </c>
      <c r="S117" s="102">
        <v>0</v>
      </c>
      <c r="T117" s="101">
        <v>-7.2017158999999999</v>
      </c>
      <c r="U117" s="102">
        <v>-1</v>
      </c>
      <c r="V117" s="101">
        <v>0</v>
      </c>
      <c r="W117" s="105">
        <v>0</v>
      </c>
      <c r="X117" s="84" t="s">
        <v>551</v>
      </c>
    </row>
    <row r="118" spans="1:24" ht="78.75" x14ac:dyDescent="0.25">
      <c r="A118" s="83" t="s">
        <v>230</v>
      </c>
      <c r="B118" s="85" t="s">
        <v>241</v>
      </c>
      <c r="C118" s="86" t="s">
        <v>242</v>
      </c>
      <c r="D118" s="101">
        <v>1.33094668</v>
      </c>
      <c r="E118" s="101">
        <v>0</v>
      </c>
      <c r="F118" s="101">
        <v>0</v>
      </c>
      <c r="G118" s="101">
        <v>1.33094668</v>
      </c>
      <c r="H118" s="101">
        <v>0</v>
      </c>
      <c r="I118" s="101">
        <v>0</v>
      </c>
      <c r="J118" s="101">
        <v>0</v>
      </c>
      <c r="K118" s="101">
        <v>0</v>
      </c>
      <c r="L118" s="101">
        <v>0</v>
      </c>
      <c r="M118" s="101">
        <v>0</v>
      </c>
      <c r="N118" s="101">
        <v>-1.33094668</v>
      </c>
      <c r="O118" s="102">
        <v>-1</v>
      </c>
      <c r="P118" s="101">
        <v>0</v>
      </c>
      <c r="Q118" s="102">
        <v>0</v>
      </c>
      <c r="R118" s="101">
        <v>0</v>
      </c>
      <c r="S118" s="102">
        <v>0</v>
      </c>
      <c r="T118" s="101">
        <v>-1.33094668</v>
      </c>
      <c r="U118" s="102">
        <v>-1</v>
      </c>
      <c r="V118" s="101">
        <v>0</v>
      </c>
      <c r="W118" s="105">
        <v>0</v>
      </c>
      <c r="X118" s="84" t="s">
        <v>551</v>
      </c>
    </row>
    <row r="119" spans="1:24" ht="204.75" x14ac:dyDescent="0.25">
      <c r="A119" s="83" t="s">
        <v>230</v>
      </c>
      <c r="B119" s="85" t="s">
        <v>243</v>
      </c>
      <c r="C119" s="86" t="s">
        <v>244</v>
      </c>
      <c r="D119" s="101">
        <v>16.57875834</v>
      </c>
      <c r="E119" s="101">
        <v>0</v>
      </c>
      <c r="F119" s="101">
        <v>0</v>
      </c>
      <c r="G119" s="101">
        <v>16.57875834</v>
      </c>
      <c r="H119" s="101">
        <v>0</v>
      </c>
      <c r="I119" s="101">
        <v>0</v>
      </c>
      <c r="J119" s="101">
        <v>0</v>
      </c>
      <c r="K119" s="101">
        <v>0</v>
      </c>
      <c r="L119" s="101">
        <v>0</v>
      </c>
      <c r="M119" s="101">
        <v>0</v>
      </c>
      <c r="N119" s="101">
        <v>-16.57875834</v>
      </c>
      <c r="O119" s="102">
        <v>-1</v>
      </c>
      <c r="P119" s="101">
        <v>0</v>
      </c>
      <c r="Q119" s="102">
        <v>0</v>
      </c>
      <c r="R119" s="101">
        <v>0</v>
      </c>
      <c r="S119" s="102">
        <v>0</v>
      </c>
      <c r="T119" s="101">
        <v>-16.57875834</v>
      </c>
      <c r="U119" s="102">
        <v>-1</v>
      </c>
      <c r="V119" s="101">
        <v>0</v>
      </c>
      <c r="W119" s="105">
        <v>0</v>
      </c>
      <c r="X119" s="84" t="s">
        <v>551</v>
      </c>
    </row>
    <row r="120" spans="1:24" ht="78.75" x14ac:dyDescent="0.25">
      <c r="A120" s="83" t="s">
        <v>230</v>
      </c>
      <c r="B120" s="85" t="s">
        <v>245</v>
      </c>
      <c r="C120" s="86" t="s">
        <v>246</v>
      </c>
      <c r="D120" s="101">
        <v>11.316405489999999</v>
      </c>
      <c r="E120" s="101">
        <v>0</v>
      </c>
      <c r="F120" s="101">
        <v>0</v>
      </c>
      <c r="G120" s="101">
        <v>11.316405489999999</v>
      </c>
      <c r="H120" s="101">
        <v>0</v>
      </c>
      <c r="I120" s="101">
        <v>0</v>
      </c>
      <c r="J120" s="101">
        <v>0</v>
      </c>
      <c r="K120" s="101">
        <v>0</v>
      </c>
      <c r="L120" s="101">
        <v>0</v>
      </c>
      <c r="M120" s="101">
        <v>0</v>
      </c>
      <c r="N120" s="101">
        <v>-11.316405489999999</v>
      </c>
      <c r="O120" s="102">
        <v>-1</v>
      </c>
      <c r="P120" s="101">
        <v>0</v>
      </c>
      <c r="Q120" s="102">
        <v>0</v>
      </c>
      <c r="R120" s="101">
        <v>0</v>
      </c>
      <c r="S120" s="102">
        <v>0</v>
      </c>
      <c r="T120" s="101">
        <v>-11.316405489999999</v>
      </c>
      <c r="U120" s="102">
        <v>-1</v>
      </c>
      <c r="V120" s="101">
        <v>0</v>
      </c>
      <c r="W120" s="105">
        <v>0</v>
      </c>
      <c r="X120" s="84" t="s">
        <v>551</v>
      </c>
    </row>
    <row r="121" spans="1:24" ht="78.75" x14ac:dyDescent="0.25">
      <c r="A121" s="83" t="s">
        <v>230</v>
      </c>
      <c r="B121" s="85" t="s">
        <v>247</v>
      </c>
      <c r="C121" s="86" t="s">
        <v>248</v>
      </c>
      <c r="D121" s="101">
        <v>9.3621276400000006</v>
      </c>
      <c r="E121" s="101">
        <v>0</v>
      </c>
      <c r="F121" s="101">
        <v>0</v>
      </c>
      <c r="G121" s="101">
        <v>9.3621276400000006</v>
      </c>
      <c r="H121" s="101">
        <v>0</v>
      </c>
      <c r="I121" s="101">
        <v>0</v>
      </c>
      <c r="J121" s="101">
        <v>0</v>
      </c>
      <c r="K121" s="101">
        <v>0</v>
      </c>
      <c r="L121" s="101">
        <v>0</v>
      </c>
      <c r="M121" s="101">
        <v>0</v>
      </c>
      <c r="N121" s="101">
        <v>-9.3621276400000006</v>
      </c>
      <c r="O121" s="102">
        <v>-1</v>
      </c>
      <c r="P121" s="101">
        <v>0</v>
      </c>
      <c r="Q121" s="102">
        <v>0</v>
      </c>
      <c r="R121" s="101">
        <v>0</v>
      </c>
      <c r="S121" s="102">
        <v>0</v>
      </c>
      <c r="T121" s="101">
        <v>-9.3621276400000006</v>
      </c>
      <c r="U121" s="102">
        <v>-1</v>
      </c>
      <c r="V121" s="101">
        <v>0</v>
      </c>
      <c r="W121" s="105">
        <v>0</v>
      </c>
      <c r="X121" s="84" t="s">
        <v>551</v>
      </c>
    </row>
    <row r="122" spans="1:24" ht="63" x14ac:dyDescent="0.25">
      <c r="A122" s="83" t="s">
        <v>230</v>
      </c>
      <c r="B122" s="85" t="s">
        <v>249</v>
      </c>
      <c r="C122" s="86" t="s">
        <v>250</v>
      </c>
      <c r="D122" s="101">
        <v>7.0090807599999998</v>
      </c>
      <c r="E122" s="101">
        <v>0</v>
      </c>
      <c r="F122" s="101">
        <v>0</v>
      </c>
      <c r="G122" s="101">
        <v>7.0090807599999998</v>
      </c>
      <c r="H122" s="101">
        <v>0</v>
      </c>
      <c r="I122" s="101">
        <v>0.12382733</v>
      </c>
      <c r="J122" s="101">
        <v>0</v>
      </c>
      <c r="K122" s="101">
        <v>0</v>
      </c>
      <c r="L122" s="101">
        <v>0.12382733</v>
      </c>
      <c r="M122" s="101">
        <v>0</v>
      </c>
      <c r="N122" s="101">
        <v>-6.8852534299999997</v>
      </c>
      <c r="O122" s="102">
        <v>-0.98233329958092819</v>
      </c>
      <c r="P122" s="101">
        <v>0</v>
      </c>
      <c r="Q122" s="102">
        <v>0</v>
      </c>
      <c r="R122" s="101">
        <v>0</v>
      </c>
      <c r="S122" s="102">
        <v>0</v>
      </c>
      <c r="T122" s="101">
        <v>-6.8852534299999997</v>
      </c>
      <c r="U122" s="102">
        <v>-0.98233329958092819</v>
      </c>
      <c r="V122" s="101">
        <v>0</v>
      </c>
      <c r="W122" s="105">
        <v>0</v>
      </c>
      <c r="X122" s="84" t="s">
        <v>553</v>
      </c>
    </row>
    <row r="123" spans="1:24" ht="78.75" x14ac:dyDescent="0.25">
      <c r="A123" s="83" t="s">
        <v>230</v>
      </c>
      <c r="B123" s="85" t="s">
        <v>251</v>
      </c>
      <c r="C123" s="86" t="s">
        <v>252</v>
      </c>
      <c r="D123" s="101">
        <v>0</v>
      </c>
      <c r="E123" s="101">
        <v>0</v>
      </c>
      <c r="F123" s="101">
        <v>0</v>
      </c>
      <c r="G123" s="101">
        <v>0</v>
      </c>
      <c r="H123" s="101">
        <v>0</v>
      </c>
      <c r="I123" s="101">
        <v>0</v>
      </c>
      <c r="J123" s="101">
        <v>0</v>
      </c>
      <c r="K123" s="101">
        <v>0</v>
      </c>
      <c r="L123" s="101">
        <v>0</v>
      </c>
      <c r="M123" s="101">
        <v>0</v>
      </c>
      <c r="N123" s="101">
        <v>0</v>
      </c>
      <c r="O123" s="102">
        <v>0</v>
      </c>
      <c r="P123" s="101">
        <v>0</v>
      </c>
      <c r="Q123" s="102">
        <v>0</v>
      </c>
      <c r="R123" s="101">
        <v>0</v>
      </c>
      <c r="S123" s="102">
        <v>0</v>
      </c>
      <c r="T123" s="101">
        <v>0</v>
      </c>
      <c r="U123" s="102">
        <v>0</v>
      </c>
      <c r="V123" s="101">
        <v>0</v>
      </c>
      <c r="W123" s="105">
        <v>0</v>
      </c>
      <c r="X123" s="84" t="s">
        <v>551</v>
      </c>
    </row>
    <row r="124" spans="1:24" ht="47.25" x14ac:dyDescent="0.25">
      <c r="A124" s="83" t="s">
        <v>230</v>
      </c>
      <c r="B124" s="85" t="s">
        <v>253</v>
      </c>
      <c r="C124" s="86" t="s">
        <v>254</v>
      </c>
      <c r="D124" s="101">
        <v>0.19447524999999999</v>
      </c>
      <c r="E124" s="101">
        <v>0</v>
      </c>
      <c r="F124" s="101">
        <v>0</v>
      </c>
      <c r="G124" s="101">
        <v>0.19447524999999999</v>
      </c>
      <c r="H124" s="101">
        <v>0</v>
      </c>
      <c r="I124" s="101">
        <v>0</v>
      </c>
      <c r="J124" s="101">
        <v>0</v>
      </c>
      <c r="K124" s="101">
        <v>0</v>
      </c>
      <c r="L124" s="101">
        <v>0</v>
      </c>
      <c r="M124" s="101">
        <v>0</v>
      </c>
      <c r="N124" s="101">
        <v>-0.19447524999999999</v>
      </c>
      <c r="O124" s="102">
        <v>-1</v>
      </c>
      <c r="P124" s="101">
        <v>0</v>
      </c>
      <c r="Q124" s="102">
        <v>0</v>
      </c>
      <c r="R124" s="101">
        <v>0</v>
      </c>
      <c r="S124" s="102">
        <v>0</v>
      </c>
      <c r="T124" s="101">
        <v>-0.19447524999999999</v>
      </c>
      <c r="U124" s="102">
        <v>-1</v>
      </c>
      <c r="V124" s="101">
        <v>0</v>
      </c>
      <c r="W124" s="105">
        <v>0</v>
      </c>
      <c r="X124" s="84" t="s">
        <v>551</v>
      </c>
    </row>
    <row r="125" spans="1:24" ht="94.5" x14ac:dyDescent="0.25">
      <c r="A125" s="83" t="s">
        <v>230</v>
      </c>
      <c r="B125" s="85" t="s">
        <v>255</v>
      </c>
      <c r="C125" s="86" t="s">
        <v>256</v>
      </c>
      <c r="D125" s="101">
        <v>4.7450869000000004</v>
      </c>
      <c r="E125" s="101">
        <v>0</v>
      </c>
      <c r="F125" s="101">
        <v>0</v>
      </c>
      <c r="G125" s="101">
        <v>4.7450869000000004</v>
      </c>
      <c r="H125" s="101">
        <v>0</v>
      </c>
      <c r="I125" s="101">
        <v>0</v>
      </c>
      <c r="J125" s="101">
        <v>0</v>
      </c>
      <c r="K125" s="101">
        <v>0</v>
      </c>
      <c r="L125" s="101">
        <v>0</v>
      </c>
      <c r="M125" s="101">
        <v>0</v>
      </c>
      <c r="N125" s="101">
        <v>-4.7450869000000004</v>
      </c>
      <c r="O125" s="102">
        <v>-1</v>
      </c>
      <c r="P125" s="101">
        <v>0</v>
      </c>
      <c r="Q125" s="102">
        <v>0</v>
      </c>
      <c r="R125" s="101">
        <v>0</v>
      </c>
      <c r="S125" s="102">
        <v>0</v>
      </c>
      <c r="T125" s="101">
        <v>-4.7450869000000004</v>
      </c>
      <c r="U125" s="102">
        <v>-1</v>
      </c>
      <c r="V125" s="101">
        <v>0</v>
      </c>
      <c r="W125" s="105">
        <v>0</v>
      </c>
      <c r="X125" s="84" t="s">
        <v>551</v>
      </c>
    </row>
    <row r="126" spans="1:24" ht="173.25" x14ac:dyDescent="0.25">
      <c r="A126" s="83" t="s">
        <v>230</v>
      </c>
      <c r="B126" s="85" t="s">
        <v>257</v>
      </c>
      <c r="C126" s="86" t="s">
        <v>258</v>
      </c>
      <c r="D126" s="101">
        <v>9.5251743500000003</v>
      </c>
      <c r="E126" s="101">
        <v>0</v>
      </c>
      <c r="F126" s="101">
        <v>0</v>
      </c>
      <c r="G126" s="101">
        <v>9.5251743500000003</v>
      </c>
      <c r="H126" s="101">
        <v>0</v>
      </c>
      <c r="I126" s="101">
        <v>0</v>
      </c>
      <c r="J126" s="101">
        <v>0</v>
      </c>
      <c r="K126" s="101">
        <v>0</v>
      </c>
      <c r="L126" s="101">
        <v>0</v>
      </c>
      <c r="M126" s="101">
        <v>0</v>
      </c>
      <c r="N126" s="101">
        <v>-9.5251743500000003</v>
      </c>
      <c r="O126" s="102">
        <v>-1</v>
      </c>
      <c r="P126" s="101">
        <v>0</v>
      </c>
      <c r="Q126" s="102">
        <v>0</v>
      </c>
      <c r="R126" s="101">
        <v>0</v>
      </c>
      <c r="S126" s="102">
        <v>0</v>
      </c>
      <c r="T126" s="101">
        <v>-9.5251743500000003</v>
      </c>
      <c r="U126" s="102">
        <v>-1</v>
      </c>
      <c r="V126" s="101">
        <v>0</v>
      </c>
      <c r="W126" s="105">
        <v>0</v>
      </c>
      <c r="X126" s="84" t="s">
        <v>551</v>
      </c>
    </row>
    <row r="127" spans="1:24" ht="173.25" x14ac:dyDescent="0.25">
      <c r="A127" s="83" t="s">
        <v>230</v>
      </c>
      <c r="B127" s="85" t="s">
        <v>259</v>
      </c>
      <c r="C127" s="86" t="s">
        <v>260</v>
      </c>
      <c r="D127" s="101">
        <v>10.376012660000001</v>
      </c>
      <c r="E127" s="101">
        <v>0</v>
      </c>
      <c r="F127" s="101">
        <v>0</v>
      </c>
      <c r="G127" s="101">
        <v>10.376012660000001</v>
      </c>
      <c r="H127" s="101">
        <v>0</v>
      </c>
      <c r="I127" s="101">
        <v>0</v>
      </c>
      <c r="J127" s="101">
        <v>0</v>
      </c>
      <c r="K127" s="101">
        <v>0</v>
      </c>
      <c r="L127" s="101">
        <v>0</v>
      </c>
      <c r="M127" s="101">
        <v>0</v>
      </c>
      <c r="N127" s="101">
        <v>-10.376012660000001</v>
      </c>
      <c r="O127" s="102">
        <v>-1</v>
      </c>
      <c r="P127" s="101">
        <v>0</v>
      </c>
      <c r="Q127" s="102">
        <v>0</v>
      </c>
      <c r="R127" s="101">
        <v>0</v>
      </c>
      <c r="S127" s="102">
        <v>0</v>
      </c>
      <c r="T127" s="101">
        <v>-10.376012660000001</v>
      </c>
      <c r="U127" s="102">
        <v>-1</v>
      </c>
      <c r="V127" s="101">
        <v>0</v>
      </c>
      <c r="W127" s="105">
        <v>0</v>
      </c>
      <c r="X127" s="84" t="s">
        <v>551</v>
      </c>
    </row>
    <row r="128" spans="1:24" ht="78.75" x14ac:dyDescent="0.25">
      <c r="A128" s="83" t="s">
        <v>230</v>
      </c>
      <c r="B128" s="85" t="s">
        <v>261</v>
      </c>
      <c r="C128" s="86" t="s">
        <v>262</v>
      </c>
      <c r="D128" s="101">
        <v>7.0123924200000003</v>
      </c>
      <c r="E128" s="101">
        <v>0</v>
      </c>
      <c r="F128" s="101">
        <v>0</v>
      </c>
      <c r="G128" s="101">
        <v>7.0123924200000003</v>
      </c>
      <c r="H128" s="101">
        <v>0</v>
      </c>
      <c r="I128" s="101">
        <v>0</v>
      </c>
      <c r="J128" s="101">
        <v>0</v>
      </c>
      <c r="K128" s="101">
        <v>0</v>
      </c>
      <c r="L128" s="101">
        <v>0</v>
      </c>
      <c r="M128" s="101">
        <v>0</v>
      </c>
      <c r="N128" s="101">
        <v>-7.0123924200000003</v>
      </c>
      <c r="O128" s="102">
        <v>-1</v>
      </c>
      <c r="P128" s="101">
        <v>0</v>
      </c>
      <c r="Q128" s="102">
        <v>0</v>
      </c>
      <c r="R128" s="101">
        <v>0</v>
      </c>
      <c r="S128" s="102">
        <v>0</v>
      </c>
      <c r="T128" s="101">
        <v>-7.0123924200000003</v>
      </c>
      <c r="U128" s="102">
        <v>-1</v>
      </c>
      <c r="V128" s="101">
        <v>0</v>
      </c>
      <c r="W128" s="105">
        <v>0</v>
      </c>
      <c r="X128" s="84" t="s">
        <v>551</v>
      </c>
    </row>
    <row r="129" spans="1:24" ht="141.75" x14ac:dyDescent="0.25">
      <c r="A129" s="83" t="s">
        <v>230</v>
      </c>
      <c r="B129" s="85" t="s">
        <v>263</v>
      </c>
      <c r="C129" s="86" t="s">
        <v>264</v>
      </c>
      <c r="D129" s="101">
        <v>8.9678020200000006</v>
      </c>
      <c r="E129" s="101">
        <v>0</v>
      </c>
      <c r="F129" s="101">
        <v>0</v>
      </c>
      <c r="G129" s="101">
        <v>8.9678020200000006</v>
      </c>
      <c r="H129" s="101">
        <v>0</v>
      </c>
      <c r="I129" s="101">
        <v>0.23295326</v>
      </c>
      <c r="J129" s="101">
        <v>0</v>
      </c>
      <c r="K129" s="101">
        <v>0</v>
      </c>
      <c r="L129" s="101">
        <v>0.23295326</v>
      </c>
      <c r="M129" s="101">
        <v>0</v>
      </c>
      <c r="N129" s="101">
        <v>-8.7348487600000002</v>
      </c>
      <c r="O129" s="102">
        <v>-0.97402337167117792</v>
      </c>
      <c r="P129" s="101">
        <v>0</v>
      </c>
      <c r="Q129" s="102">
        <v>0</v>
      </c>
      <c r="R129" s="101">
        <v>0</v>
      </c>
      <c r="S129" s="102">
        <v>0</v>
      </c>
      <c r="T129" s="101">
        <v>-8.7348487600000002</v>
      </c>
      <c r="U129" s="102">
        <v>-0.97402337167117792</v>
      </c>
      <c r="V129" s="101">
        <v>0</v>
      </c>
      <c r="W129" s="105">
        <v>0</v>
      </c>
      <c r="X129" s="84" t="s">
        <v>553</v>
      </c>
    </row>
    <row r="130" spans="1:24" ht="63" x14ac:dyDescent="0.25">
      <c r="A130" s="83" t="s">
        <v>230</v>
      </c>
      <c r="B130" s="85" t="s">
        <v>265</v>
      </c>
      <c r="C130" s="86" t="s">
        <v>266</v>
      </c>
      <c r="D130" s="101">
        <v>6.0527667699999999</v>
      </c>
      <c r="E130" s="101">
        <v>0</v>
      </c>
      <c r="F130" s="101">
        <v>0</v>
      </c>
      <c r="G130" s="101">
        <v>6.0527667699999999</v>
      </c>
      <c r="H130" s="101">
        <v>0</v>
      </c>
      <c r="I130" s="101">
        <v>0.22948966000000001</v>
      </c>
      <c r="J130" s="101">
        <v>0</v>
      </c>
      <c r="K130" s="101">
        <v>0</v>
      </c>
      <c r="L130" s="101">
        <v>0.22948966000000001</v>
      </c>
      <c r="M130" s="101">
        <v>0</v>
      </c>
      <c r="N130" s="101">
        <v>-5.8232771100000003</v>
      </c>
      <c r="O130" s="102">
        <v>-0.96208516390596033</v>
      </c>
      <c r="P130" s="101">
        <v>0</v>
      </c>
      <c r="Q130" s="102">
        <v>0</v>
      </c>
      <c r="R130" s="101">
        <v>0</v>
      </c>
      <c r="S130" s="102">
        <v>0</v>
      </c>
      <c r="T130" s="101">
        <v>-5.8232771100000003</v>
      </c>
      <c r="U130" s="102">
        <v>-0.96208516390596033</v>
      </c>
      <c r="V130" s="101">
        <v>0</v>
      </c>
      <c r="W130" s="105">
        <v>0</v>
      </c>
      <c r="X130" s="84" t="s">
        <v>553</v>
      </c>
    </row>
    <row r="131" spans="1:24" ht="47.25" x14ac:dyDescent="0.25">
      <c r="A131" s="83" t="s">
        <v>230</v>
      </c>
      <c r="B131" s="85" t="s">
        <v>267</v>
      </c>
      <c r="C131" s="86" t="s">
        <v>268</v>
      </c>
      <c r="D131" s="101">
        <v>0</v>
      </c>
      <c r="E131" s="101">
        <v>0</v>
      </c>
      <c r="F131" s="101">
        <v>0</v>
      </c>
      <c r="G131" s="101">
        <v>0</v>
      </c>
      <c r="H131" s="101">
        <v>0</v>
      </c>
      <c r="I131" s="101">
        <v>2.4572052000000002</v>
      </c>
      <c r="J131" s="101">
        <v>0</v>
      </c>
      <c r="K131" s="101">
        <v>0</v>
      </c>
      <c r="L131" s="101">
        <v>2.4572052000000002</v>
      </c>
      <c r="M131" s="101">
        <v>0</v>
      </c>
      <c r="N131" s="101">
        <v>2.4572052000000002</v>
      </c>
      <c r="O131" s="102">
        <v>0</v>
      </c>
      <c r="P131" s="101">
        <v>0</v>
      </c>
      <c r="Q131" s="102">
        <v>0</v>
      </c>
      <c r="R131" s="101">
        <v>0</v>
      </c>
      <c r="S131" s="102">
        <v>0</v>
      </c>
      <c r="T131" s="101">
        <v>2.4572052000000002</v>
      </c>
      <c r="U131" s="102">
        <v>0</v>
      </c>
      <c r="V131" s="101">
        <v>0</v>
      </c>
      <c r="W131" s="105">
        <v>0</v>
      </c>
      <c r="X131" s="84" t="s">
        <v>553</v>
      </c>
    </row>
    <row r="132" spans="1:24" ht="157.5" x14ac:dyDescent="0.25">
      <c r="A132" s="83" t="s">
        <v>230</v>
      </c>
      <c r="B132" s="85" t="s">
        <v>269</v>
      </c>
      <c r="C132" s="86" t="s">
        <v>270</v>
      </c>
      <c r="D132" s="101">
        <v>13.11924044</v>
      </c>
      <c r="E132" s="101">
        <v>0</v>
      </c>
      <c r="F132" s="101">
        <v>0</v>
      </c>
      <c r="G132" s="101">
        <v>13.11924044</v>
      </c>
      <c r="H132" s="101">
        <v>0</v>
      </c>
      <c r="I132" s="101">
        <v>0</v>
      </c>
      <c r="J132" s="101">
        <v>0</v>
      </c>
      <c r="K132" s="101">
        <v>0</v>
      </c>
      <c r="L132" s="101">
        <v>0</v>
      </c>
      <c r="M132" s="101">
        <v>0</v>
      </c>
      <c r="N132" s="101">
        <v>-13.11924044</v>
      </c>
      <c r="O132" s="102">
        <v>-1</v>
      </c>
      <c r="P132" s="101">
        <v>0</v>
      </c>
      <c r="Q132" s="102">
        <v>0</v>
      </c>
      <c r="R132" s="101">
        <v>0</v>
      </c>
      <c r="S132" s="102">
        <v>0</v>
      </c>
      <c r="T132" s="101">
        <v>-13.11924044</v>
      </c>
      <c r="U132" s="102">
        <v>-1</v>
      </c>
      <c r="V132" s="101">
        <v>0</v>
      </c>
      <c r="W132" s="105">
        <v>0</v>
      </c>
      <c r="X132" s="84" t="s">
        <v>551</v>
      </c>
    </row>
    <row r="133" spans="1:24" ht="157.5" x14ac:dyDescent="0.25">
      <c r="A133" s="83" t="s">
        <v>230</v>
      </c>
      <c r="B133" s="85" t="s">
        <v>271</v>
      </c>
      <c r="C133" s="86" t="s">
        <v>272</v>
      </c>
      <c r="D133" s="101">
        <v>16.372636190000001</v>
      </c>
      <c r="E133" s="101">
        <v>0</v>
      </c>
      <c r="F133" s="101">
        <v>0</v>
      </c>
      <c r="G133" s="101">
        <v>16.372636190000001</v>
      </c>
      <c r="H133" s="101">
        <v>0</v>
      </c>
      <c r="I133" s="101">
        <v>0.30668331999999998</v>
      </c>
      <c r="J133" s="101">
        <v>0</v>
      </c>
      <c r="K133" s="101">
        <v>0</v>
      </c>
      <c r="L133" s="101">
        <v>0.30668331999999998</v>
      </c>
      <c r="M133" s="101">
        <v>0</v>
      </c>
      <c r="N133" s="101">
        <v>-16.06595287</v>
      </c>
      <c r="O133" s="102">
        <v>-0.98126854365778216</v>
      </c>
      <c r="P133" s="101">
        <v>0</v>
      </c>
      <c r="Q133" s="102">
        <v>0</v>
      </c>
      <c r="R133" s="101">
        <v>0</v>
      </c>
      <c r="S133" s="102">
        <v>0</v>
      </c>
      <c r="T133" s="101">
        <v>-16.06595287</v>
      </c>
      <c r="U133" s="102">
        <v>-0.98126854365778216</v>
      </c>
      <c r="V133" s="101">
        <v>0</v>
      </c>
      <c r="W133" s="105">
        <v>0</v>
      </c>
      <c r="X133" s="84" t="s">
        <v>558</v>
      </c>
    </row>
    <row r="134" spans="1:24" ht="78.75" x14ac:dyDescent="0.25">
      <c r="A134" s="83" t="s">
        <v>230</v>
      </c>
      <c r="B134" s="85" t="s">
        <v>273</v>
      </c>
      <c r="C134" s="86" t="s">
        <v>274</v>
      </c>
      <c r="D134" s="101">
        <v>1.3608202</v>
      </c>
      <c r="E134" s="101">
        <v>0</v>
      </c>
      <c r="F134" s="101">
        <v>0</v>
      </c>
      <c r="G134" s="101">
        <v>1.3608202</v>
      </c>
      <c r="H134" s="101">
        <v>0</v>
      </c>
      <c r="I134" s="101">
        <v>0</v>
      </c>
      <c r="J134" s="101">
        <v>0</v>
      </c>
      <c r="K134" s="101">
        <v>0</v>
      </c>
      <c r="L134" s="101">
        <v>0</v>
      </c>
      <c r="M134" s="101">
        <v>0</v>
      </c>
      <c r="N134" s="101">
        <v>-1.3608202</v>
      </c>
      <c r="O134" s="102">
        <v>-1</v>
      </c>
      <c r="P134" s="101">
        <v>0</v>
      </c>
      <c r="Q134" s="102">
        <v>0</v>
      </c>
      <c r="R134" s="101">
        <v>0</v>
      </c>
      <c r="S134" s="102">
        <v>0</v>
      </c>
      <c r="T134" s="101">
        <v>-1.3608202</v>
      </c>
      <c r="U134" s="102">
        <v>-1</v>
      </c>
      <c r="V134" s="101">
        <v>0</v>
      </c>
      <c r="W134" s="105">
        <v>0</v>
      </c>
      <c r="X134" s="84" t="s">
        <v>551</v>
      </c>
    </row>
    <row r="135" spans="1:24" ht="157.5" x14ac:dyDescent="0.25">
      <c r="A135" s="83" t="s">
        <v>230</v>
      </c>
      <c r="B135" s="85" t="s">
        <v>275</v>
      </c>
      <c r="C135" s="86" t="s">
        <v>276</v>
      </c>
      <c r="D135" s="101">
        <v>11.104819620000001</v>
      </c>
      <c r="E135" s="101">
        <v>0</v>
      </c>
      <c r="F135" s="101">
        <v>0</v>
      </c>
      <c r="G135" s="101">
        <v>11.104819620000001</v>
      </c>
      <c r="H135" s="101">
        <v>0</v>
      </c>
      <c r="I135" s="101">
        <v>0</v>
      </c>
      <c r="J135" s="101">
        <v>0</v>
      </c>
      <c r="K135" s="101">
        <v>0</v>
      </c>
      <c r="L135" s="101">
        <v>0</v>
      </c>
      <c r="M135" s="101">
        <v>0</v>
      </c>
      <c r="N135" s="101">
        <v>-11.104819620000001</v>
      </c>
      <c r="O135" s="102">
        <v>-1</v>
      </c>
      <c r="P135" s="101">
        <v>0</v>
      </c>
      <c r="Q135" s="102">
        <v>0</v>
      </c>
      <c r="R135" s="101">
        <v>0</v>
      </c>
      <c r="S135" s="102">
        <v>0</v>
      </c>
      <c r="T135" s="101">
        <v>-11.104819620000001</v>
      </c>
      <c r="U135" s="102">
        <v>-1</v>
      </c>
      <c r="V135" s="101">
        <v>0</v>
      </c>
      <c r="W135" s="105">
        <v>0</v>
      </c>
      <c r="X135" s="84" t="s">
        <v>551</v>
      </c>
    </row>
    <row r="136" spans="1:24" ht="157.5" x14ac:dyDescent="0.25">
      <c r="A136" s="83" t="s">
        <v>230</v>
      </c>
      <c r="B136" s="85" t="s">
        <v>277</v>
      </c>
      <c r="C136" s="86" t="s">
        <v>278</v>
      </c>
      <c r="D136" s="101">
        <v>12.208332970000001</v>
      </c>
      <c r="E136" s="101">
        <v>0</v>
      </c>
      <c r="F136" s="101">
        <v>0</v>
      </c>
      <c r="G136" s="101">
        <v>12.208332970000001</v>
      </c>
      <c r="H136" s="101">
        <v>0</v>
      </c>
      <c r="I136" s="101">
        <v>0</v>
      </c>
      <c r="J136" s="101">
        <v>0</v>
      </c>
      <c r="K136" s="101">
        <v>0</v>
      </c>
      <c r="L136" s="101">
        <v>0</v>
      </c>
      <c r="M136" s="101">
        <v>0</v>
      </c>
      <c r="N136" s="101">
        <v>-12.208332970000001</v>
      </c>
      <c r="O136" s="102">
        <v>-1</v>
      </c>
      <c r="P136" s="101">
        <v>0</v>
      </c>
      <c r="Q136" s="102">
        <v>0</v>
      </c>
      <c r="R136" s="101">
        <v>0</v>
      </c>
      <c r="S136" s="102">
        <v>0</v>
      </c>
      <c r="T136" s="101">
        <v>-12.208332970000001</v>
      </c>
      <c r="U136" s="102">
        <v>-1</v>
      </c>
      <c r="V136" s="101">
        <v>0</v>
      </c>
      <c r="W136" s="105">
        <v>0</v>
      </c>
      <c r="X136" s="84" t="s">
        <v>551</v>
      </c>
    </row>
    <row r="137" spans="1:24" ht="126" x14ac:dyDescent="0.25">
      <c r="A137" s="83" t="s">
        <v>230</v>
      </c>
      <c r="B137" s="85" t="s">
        <v>279</v>
      </c>
      <c r="C137" s="86" t="s">
        <v>280</v>
      </c>
      <c r="D137" s="101">
        <v>12.81260316</v>
      </c>
      <c r="E137" s="101">
        <v>0</v>
      </c>
      <c r="F137" s="101">
        <v>0</v>
      </c>
      <c r="G137" s="101">
        <v>12.81260316</v>
      </c>
      <c r="H137" s="101">
        <v>0</v>
      </c>
      <c r="I137" s="101">
        <v>0</v>
      </c>
      <c r="J137" s="101">
        <v>0</v>
      </c>
      <c r="K137" s="101">
        <v>0</v>
      </c>
      <c r="L137" s="101">
        <v>0</v>
      </c>
      <c r="M137" s="101">
        <v>0</v>
      </c>
      <c r="N137" s="101">
        <v>-12.81260316</v>
      </c>
      <c r="O137" s="102">
        <v>-1</v>
      </c>
      <c r="P137" s="101">
        <v>0</v>
      </c>
      <c r="Q137" s="102">
        <v>0</v>
      </c>
      <c r="R137" s="101">
        <v>0</v>
      </c>
      <c r="S137" s="102">
        <v>0</v>
      </c>
      <c r="T137" s="101">
        <v>-12.81260316</v>
      </c>
      <c r="U137" s="102">
        <v>-1</v>
      </c>
      <c r="V137" s="101">
        <v>0</v>
      </c>
      <c r="W137" s="105">
        <v>0</v>
      </c>
      <c r="X137" s="84" t="s">
        <v>551</v>
      </c>
    </row>
    <row r="138" spans="1:24" ht="63" x14ac:dyDescent="0.25">
      <c r="A138" s="83" t="s">
        <v>230</v>
      </c>
      <c r="B138" s="85" t="s">
        <v>281</v>
      </c>
      <c r="C138" s="86" t="s">
        <v>282</v>
      </c>
      <c r="D138" s="101">
        <v>6.8835816899999998</v>
      </c>
      <c r="E138" s="101">
        <v>0</v>
      </c>
      <c r="F138" s="101">
        <v>0</v>
      </c>
      <c r="G138" s="101">
        <v>6.8835816899999998</v>
      </c>
      <c r="H138" s="101">
        <v>0</v>
      </c>
      <c r="I138" s="101">
        <v>5.9090740000000003E-2</v>
      </c>
      <c r="J138" s="101">
        <v>0</v>
      </c>
      <c r="K138" s="101">
        <v>0</v>
      </c>
      <c r="L138" s="101">
        <v>5.9090740000000003E-2</v>
      </c>
      <c r="M138" s="101">
        <v>0</v>
      </c>
      <c r="N138" s="101">
        <v>-6.8244909499999995</v>
      </c>
      <c r="O138" s="102">
        <v>-0.99141569859106293</v>
      </c>
      <c r="P138" s="101">
        <v>0</v>
      </c>
      <c r="Q138" s="102">
        <v>0</v>
      </c>
      <c r="R138" s="101">
        <v>0</v>
      </c>
      <c r="S138" s="102">
        <v>0</v>
      </c>
      <c r="T138" s="101">
        <v>-6.8244909499999995</v>
      </c>
      <c r="U138" s="102">
        <v>-0.99141569859106293</v>
      </c>
      <c r="V138" s="101">
        <v>0</v>
      </c>
      <c r="W138" s="105">
        <v>0</v>
      </c>
      <c r="X138" s="84" t="s">
        <v>553</v>
      </c>
    </row>
    <row r="139" spans="1:24" ht="78.75" x14ac:dyDescent="0.25">
      <c r="A139" s="83" t="s">
        <v>230</v>
      </c>
      <c r="B139" s="85" t="s">
        <v>283</v>
      </c>
      <c r="C139" s="86" t="s">
        <v>284</v>
      </c>
      <c r="D139" s="101">
        <v>6.2884151099999999</v>
      </c>
      <c r="E139" s="101">
        <v>0</v>
      </c>
      <c r="F139" s="101">
        <v>0</v>
      </c>
      <c r="G139" s="101">
        <v>6.2884151099999999</v>
      </c>
      <c r="H139" s="101">
        <v>0</v>
      </c>
      <c r="I139" s="101">
        <v>0</v>
      </c>
      <c r="J139" s="101">
        <v>0</v>
      </c>
      <c r="K139" s="101">
        <v>0</v>
      </c>
      <c r="L139" s="101">
        <v>0</v>
      </c>
      <c r="M139" s="101">
        <v>0</v>
      </c>
      <c r="N139" s="101">
        <v>-6.2884151099999999</v>
      </c>
      <c r="O139" s="102">
        <v>-1</v>
      </c>
      <c r="P139" s="101">
        <v>0</v>
      </c>
      <c r="Q139" s="102">
        <v>0</v>
      </c>
      <c r="R139" s="101">
        <v>0</v>
      </c>
      <c r="S139" s="102">
        <v>0</v>
      </c>
      <c r="T139" s="101">
        <v>-6.2884151099999999</v>
      </c>
      <c r="U139" s="102">
        <v>-1</v>
      </c>
      <c r="V139" s="101">
        <v>0</v>
      </c>
      <c r="W139" s="105">
        <v>0</v>
      </c>
      <c r="X139" s="84" t="s">
        <v>551</v>
      </c>
    </row>
    <row r="140" spans="1:24" ht="63" x14ac:dyDescent="0.25">
      <c r="A140" s="83" t="s">
        <v>230</v>
      </c>
      <c r="B140" s="85" t="s">
        <v>285</v>
      </c>
      <c r="C140" s="86" t="s">
        <v>286</v>
      </c>
      <c r="D140" s="101">
        <v>0.92345460999999995</v>
      </c>
      <c r="E140" s="101">
        <v>0</v>
      </c>
      <c r="F140" s="101">
        <v>0</v>
      </c>
      <c r="G140" s="101">
        <v>0.92345460999999995</v>
      </c>
      <c r="H140" s="101">
        <v>0</v>
      </c>
      <c r="I140" s="101">
        <v>0</v>
      </c>
      <c r="J140" s="101">
        <v>0</v>
      </c>
      <c r="K140" s="101">
        <v>0</v>
      </c>
      <c r="L140" s="101">
        <v>0</v>
      </c>
      <c r="M140" s="101">
        <v>0</v>
      </c>
      <c r="N140" s="101">
        <v>-0.92345460999999995</v>
      </c>
      <c r="O140" s="102">
        <v>-1</v>
      </c>
      <c r="P140" s="101">
        <v>0</v>
      </c>
      <c r="Q140" s="102">
        <v>0</v>
      </c>
      <c r="R140" s="101">
        <v>0</v>
      </c>
      <c r="S140" s="102">
        <v>0</v>
      </c>
      <c r="T140" s="101">
        <v>-0.92345460999999995</v>
      </c>
      <c r="U140" s="102">
        <v>-1</v>
      </c>
      <c r="V140" s="101">
        <v>0</v>
      </c>
      <c r="W140" s="105">
        <v>0</v>
      </c>
      <c r="X140" s="84" t="s">
        <v>551</v>
      </c>
    </row>
    <row r="141" spans="1:24" ht="47.25" x14ac:dyDescent="0.25">
      <c r="A141" s="83" t="s">
        <v>230</v>
      </c>
      <c r="B141" s="85" t="s">
        <v>287</v>
      </c>
      <c r="C141" s="86" t="s">
        <v>288</v>
      </c>
      <c r="D141" s="101">
        <v>0.45700183999999999</v>
      </c>
      <c r="E141" s="101">
        <v>0</v>
      </c>
      <c r="F141" s="101">
        <v>0</v>
      </c>
      <c r="G141" s="101">
        <v>0.45700183999999999</v>
      </c>
      <c r="H141" s="101">
        <v>0</v>
      </c>
      <c r="I141" s="101">
        <v>0</v>
      </c>
      <c r="J141" s="101">
        <v>0</v>
      </c>
      <c r="K141" s="101">
        <v>0</v>
      </c>
      <c r="L141" s="101">
        <v>0</v>
      </c>
      <c r="M141" s="101">
        <v>0</v>
      </c>
      <c r="N141" s="101">
        <v>-0.45700183999999999</v>
      </c>
      <c r="O141" s="102">
        <v>-1</v>
      </c>
      <c r="P141" s="101">
        <v>0</v>
      </c>
      <c r="Q141" s="102">
        <v>0</v>
      </c>
      <c r="R141" s="101">
        <v>0</v>
      </c>
      <c r="S141" s="102">
        <v>0</v>
      </c>
      <c r="T141" s="101">
        <v>-0.45700183999999999</v>
      </c>
      <c r="U141" s="102">
        <v>-1</v>
      </c>
      <c r="V141" s="101">
        <v>0</v>
      </c>
      <c r="W141" s="105">
        <v>0</v>
      </c>
      <c r="X141" s="84" t="s">
        <v>551</v>
      </c>
    </row>
    <row r="142" spans="1:24" ht="47.25" x14ac:dyDescent="0.25">
      <c r="A142" s="83" t="s">
        <v>230</v>
      </c>
      <c r="B142" s="85" t="s">
        <v>289</v>
      </c>
      <c r="C142" s="86" t="s">
        <v>290</v>
      </c>
      <c r="D142" s="101">
        <v>1.0801989400000001</v>
      </c>
      <c r="E142" s="101">
        <v>0</v>
      </c>
      <c r="F142" s="101">
        <v>0</v>
      </c>
      <c r="G142" s="101">
        <v>1.0801989400000001</v>
      </c>
      <c r="H142" s="101">
        <v>0</v>
      </c>
      <c r="I142" s="101">
        <v>0</v>
      </c>
      <c r="J142" s="101">
        <v>0</v>
      </c>
      <c r="K142" s="101">
        <v>0</v>
      </c>
      <c r="L142" s="101">
        <v>0</v>
      </c>
      <c r="M142" s="101">
        <v>0</v>
      </c>
      <c r="N142" s="101">
        <v>-1.0801989400000001</v>
      </c>
      <c r="O142" s="102">
        <v>-1</v>
      </c>
      <c r="P142" s="101">
        <v>0</v>
      </c>
      <c r="Q142" s="102">
        <v>0</v>
      </c>
      <c r="R142" s="101">
        <v>0</v>
      </c>
      <c r="S142" s="102">
        <v>0</v>
      </c>
      <c r="T142" s="101">
        <v>-1.0801989400000001</v>
      </c>
      <c r="U142" s="102">
        <v>-1</v>
      </c>
      <c r="V142" s="101">
        <v>0</v>
      </c>
      <c r="W142" s="105">
        <v>0</v>
      </c>
      <c r="X142" s="84" t="s">
        <v>551</v>
      </c>
    </row>
    <row r="143" spans="1:24" ht="31.5" x14ac:dyDescent="0.25">
      <c r="A143" s="83" t="s">
        <v>230</v>
      </c>
      <c r="B143" s="85" t="s">
        <v>291</v>
      </c>
      <c r="C143" s="86" t="s">
        <v>292</v>
      </c>
      <c r="D143" s="101">
        <v>1.0222324300000001</v>
      </c>
      <c r="E143" s="101">
        <v>0</v>
      </c>
      <c r="F143" s="101">
        <v>0</v>
      </c>
      <c r="G143" s="101">
        <v>1.0222324300000001</v>
      </c>
      <c r="H143" s="101">
        <v>0</v>
      </c>
      <c r="I143" s="101">
        <v>0</v>
      </c>
      <c r="J143" s="101">
        <v>0</v>
      </c>
      <c r="K143" s="101">
        <v>0</v>
      </c>
      <c r="L143" s="101">
        <v>0</v>
      </c>
      <c r="M143" s="101">
        <v>0</v>
      </c>
      <c r="N143" s="101">
        <v>-1.0222324300000001</v>
      </c>
      <c r="O143" s="102">
        <v>-1</v>
      </c>
      <c r="P143" s="101">
        <v>0</v>
      </c>
      <c r="Q143" s="102">
        <v>0</v>
      </c>
      <c r="R143" s="101">
        <v>0</v>
      </c>
      <c r="S143" s="102">
        <v>0</v>
      </c>
      <c r="T143" s="101">
        <v>-1.0222324300000001</v>
      </c>
      <c r="U143" s="102">
        <v>-1</v>
      </c>
      <c r="V143" s="101">
        <v>0</v>
      </c>
      <c r="W143" s="105">
        <v>0</v>
      </c>
      <c r="X143" s="84" t="s">
        <v>551</v>
      </c>
    </row>
    <row r="144" spans="1:24" ht="157.5" x14ac:dyDescent="0.25">
      <c r="A144" s="83" t="s">
        <v>230</v>
      </c>
      <c r="B144" s="85" t="s">
        <v>293</v>
      </c>
      <c r="C144" s="86" t="s">
        <v>294</v>
      </c>
      <c r="D144" s="101">
        <v>0.43815278000000002</v>
      </c>
      <c r="E144" s="101">
        <v>0</v>
      </c>
      <c r="F144" s="101">
        <v>0</v>
      </c>
      <c r="G144" s="101">
        <v>0.43815278000000002</v>
      </c>
      <c r="H144" s="101">
        <v>0</v>
      </c>
      <c r="I144" s="101">
        <v>0</v>
      </c>
      <c r="J144" s="101">
        <v>0</v>
      </c>
      <c r="K144" s="101">
        <v>0</v>
      </c>
      <c r="L144" s="101">
        <v>0</v>
      </c>
      <c r="M144" s="101">
        <v>0</v>
      </c>
      <c r="N144" s="101">
        <v>-0.43815278000000002</v>
      </c>
      <c r="O144" s="102">
        <v>-1</v>
      </c>
      <c r="P144" s="101">
        <v>0</v>
      </c>
      <c r="Q144" s="102">
        <v>0</v>
      </c>
      <c r="R144" s="101">
        <v>0</v>
      </c>
      <c r="S144" s="102">
        <v>0</v>
      </c>
      <c r="T144" s="101">
        <v>-0.43815278000000002</v>
      </c>
      <c r="U144" s="102">
        <v>-1</v>
      </c>
      <c r="V144" s="101">
        <v>0</v>
      </c>
      <c r="W144" s="105">
        <v>0</v>
      </c>
      <c r="X144" s="84" t="s">
        <v>551</v>
      </c>
    </row>
    <row r="145" spans="1:24" ht="94.5" x14ac:dyDescent="0.25">
      <c r="A145" s="83" t="s">
        <v>230</v>
      </c>
      <c r="B145" s="85" t="s">
        <v>295</v>
      </c>
      <c r="C145" s="86" t="s">
        <v>296</v>
      </c>
      <c r="D145" s="101">
        <v>0</v>
      </c>
      <c r="E145" s="101">
        <v>0</v>
      </c>
      <c r="F145" s="101">
        <v>0</v>
      </c>
      <c r="G145" s="101">
        <v>0</v>
      </c>
      <c r="H145" s="101">
        <v>0</v>
      </c>
      <c r="I145" s="101">
        <v>0.22220153000000001</v>
      </c>
      <c r="J145" s="101">
        <v>0</v>
      </c>
      <c r="K145" s="101">
        <v>0</v>
      </c>
      <c r="L145" s="101">
        <v>0.22220153000000001</v>
      </c>
      <c r="M145" s="101">
        <v>0</v>
      </c>
      <c r="N145" s="101">
        <v>0.22220153000000001</v>
      </c>
      <c r="O145" s="102">
        <v>0</v>
      </c>
      <c r="P145" s="101">
        <v>0</v>
      </c>
      <c r="Q145" s="102">
        <v>0</v>
      </c>
      <c r="R145" s="101">
        <v>0</v>
      </c>
      <c r="S145" s="102">
        <v>0</v>
      </c>
      <c r="T145" s="101">
        <v>0.22220153000000001</v>
      </c>
      <c r="U145" s="102">
        <v>0</v>
      </c>
      <c r="V145" s="101">
        <v>0</v>
      </c>
      <c r="W145" s="105">
        <v>0</v>
      </c>
      <c r="X145" s="84" t="s">
        <v>558</v>
      </c>
    </row>
    <row r="146" spans="1:24" ht="78.75" x14ac:dyDescent="0.25">
      <c r="A146" s="83" t="s">
        <v>230</v>
      </c>
      <c r="B146" s="85" t="s">
        <v>297</v>
      </c>
      <c r="C146" s="86" t="s">
        <v>298</v>
      </c>
      <c r="D146" s="101" t="s">
        <v>38</v>
      </c>
      <c r="E146" s="101" t="s">
        <v>38</v>
      </c>
      <c r="F146" s="101" t="s">
        <v>38</v>
      </c>
      <c r="G146" s="101" t="s">
        <v>38</v>
      </c>
      <c r="H146" s="101" t="s">
        <v>38</v>
      </c>
      <c r="I146" s="101">
        <v>0.85594177000000005</v>
      </c>
      <c r="J146" s="101">
        <v>0</v>
      </c>
      <c r="K146" s="101">
        <v>0</v>
      </c>
      <c r="L146" s="101">
        <v>0</v>
      </c>
      <c r="M146" s="101">
        <v>0.85594177000000005</v>
      </c>
      <c r="N146" s="101" t="s">
        <v>38</v>
      </c>
      <c r="O146" s="102" t="s">
        <v>38</v>
      </c>
      <c r="P146" s="101" t="s">
        <v>38</v>
      </c>
      <c r="Q146" s="102" t="s">
        <v>38</v>
      </c>
      <c r="R146" s="101" t="s">
        <v>38</v>
      </c>
      <c r="S146" s="102" t="s">
        <v>38</v>
      </c>
      <c r="T146" s="101" t="s">
        <v>38</v>
      </c>
      <c r="U146" s="102" t="s">
        <v>38</v>
      </c>
      <c r="V146" s="101" t="s">
        <v>38</v>
      </c>
      <c r="W146" s="102" t="s">
        <v>38</v>
      </c>
      <c r="X146" s="84" t="s">
        <v>559</v>
      </c>
    </row>
    <row r="147" spans="1:24" ht="47.25" x14ac:dyDescent="0.25">
      <c r="A147" s="83" t="s">
        <v>230</v>
      </c>
      <c r="B147" s="85" t="s">
        <v>299</v>
      </c>
      <c r="C147" s="86" t="s">
        <v>300</v>
      </c>
      <c r="D147" s="101" t="s">
        <v>38</v>
      </c>
      <c r="E147" s="101" t="s">
        <v>38</v>
      </c>
      <c r="F147" s="101" t="s">
        <v>38</v>
      </c>
      <c r="G147" s="101" t="s">
        <v>38</v>
      </c>
      <c r="H147" s="101" t="s">
        <v>38</v>
      </c>
      <c r="I147" s="101">
        <v>0</v>
      </c>
      <c r="J147" s="101">
        <v>0</v>
      </c>
      <c r="K147" s="101">
        <v>0</v>
      </c>
      <c r="L147" s="101">
        <v>0</v>
      </c>
      <c r="M147" s="101">
        <v>0</v>
      </c>
      <c r="N147" s="101" t="s">
        <v>38</v>
      </c>
      <c r="O147" s="102" t="s">
        <v>38</v>
      </c>
      <c r="P147" s="101" t="s">
        <v>38</v>
      </c>
      <c r="Q147" s="102" t="s">
        <v>38</v>
      </c>
      <c r="R147" s="101" t="s">
        <v>38</v>
      </c>
      <c r="S147" s="102" t="s">
        <v>38</v>
      </c>
      <c r="T147" s="101" t="s">
        <v>38</v>
      </c>
      <c r="U147" s="102" t="s">
        <v>38</v>
      </c>
      <c r="V147" s="101" t="s">
        <v>38</v>
      </c>
      <c r="W147" s="102" t="s">
        <v>38</v>
      </c>
      <c r="X147" s="84" t="s">
        <v>560</v>
      </c>
    </row>
    <row r="148" spans="1:24" ht="63" x14ac:dyDescent="0.25">
      <c r="A148" s="83" t="s">
        <v>230</v>
      </c>
      <c r="B148" s="85" t="s">
        <v>301</v>
      </c>
      <c r="C148" s="86" t="s">
        <v>302</v>
      </c>
      <c r="D148" s="101" t="s">
        <v>38</v>
      </c>
      <c r="E148" s="101" t="s">
        <v>38</v>
      </c>
      <c r="F148" s="101" t="s">
        <v>38</v>
      </c>
      <c r="G148" s="101" t="s">
        <v>38</v>
      </c>
      <c r="H148" s="101" t="s">
        <v>38</v>
      </c>
      <c r="I148" s="101">
        <v>0</v>
      </c>
      <c r="J148" s="101">
        <v>0</v>
      </c>
      <c r="K148" s="101">
        <v>0</v>
      </c>
      <c r="L148" s="101">
        <v>0</v>
      </c>
      <c r="M148" s="101">
        <v>0</v>
      </c>
      <c r="N148" s="101" t="s">
        <v>38</v>
      </c>
      <c r="O148" s="102" t="s">
        <v>38</v>
      </c>
      <c r="P148" s="101" t="s">
        <v>38</v>
      </c>
      <c r="Q148" s="102" t="s">
        <v>38</v>
      </c>
      <c r="R148" s="101" t="s">
        <v>38</v>
      </c>
      <c r="S148" s="102" t="s">
        <v>38</v>
      </c>
      <c r="T148" s="101" t="s">
        <v>38</v>
      </c>
      <c r="U148" s="102" t="s">
        <v>38</v>
      </c>
      <c r="V148" s="101" t="s">
        <v>38</v>
      </c>
      <c r="W148" s="102" t="s">
        <v>38</v>
      </c>
      <c r="X148" s="84" t="s">
        <v>561</v>
      </c>
    </row>
    <row r="149" spans="1:24" ht="47.25" x14ac:dyDescent="0.25">
      <c r="A149" s="83" t="s">
        <v>230</v>
      </c>
      <c r="B149" s="85" t="s">
        <v>303</v>
      </c>
      <c r="C149" s="86" t="s">
        <v>304</v>
      </c>
      <c r="D149" s="101" t="s">
        <v>38</v>
      </c>
      <c r="E149" s="101" t="s">
        <v>38</v>
      </c>
      <c r="F149" s="101" t="s">
        <v>38</v>
      </c>
      <c r="G149" s="101" t="s">
        <v>38</v>
      </c>
      <c r="H149" s="101" t="s">
        <v>38</v>
      </c>
      <c r="I149" s="101">
        <v>1.1736778000000001</v>
      </c>
      <c r="J149" s="101">
        <v>0</v>
      </c>
      <c r="K149" s="101">
        <v>0</v>
      </c>
      <c r="L149" s="101">
        <v>0</v>
      </c>
      <c r="M149" s="101">
        <v>1.1736778000000001</v>
      </c>
      <c r="N149" s="101" t="s">
        <v>38</v>
      </c>
      <c r="O149" s="102" t="s">
        <v>38</v>
      </c>
      <c r="P149" s="101" t="s">
        <v>38</v>
      </c>
      <c r="Q149" s="102" t="s">
        <v>38</v>
      </c>
      <c r="R149" s="101" t="s">
        <v>38</v>
      </c>
      <c r="S149" s="102" t="s">
        <v>38</v>
      </c>
      <c r="T149" s="101" t="s">
        <v>38</v>
      </c>
      <c r="U149" s="102" t="s">
        <v>38</v>
      </c>
      <c r="V149" s="101" t="s">
        <v>38</v>
      </c>
      <c r="W149" s="102" t="s">
        <v>38</v>
      </c>
      <c r="X149" s="84" t="s">
        <v>562</v>
      </c>
    </row>
    <row r="150" spans="1:24" ht="47.25" x14ac:dyDescent="0.25">
      <c r="A150" s="83" t="s">
        <v>230</v>
      </c>
      <c r="B150" s="85" t="s">
        <v>305</v>
      </c>
      <c r="C150" s="86" t="s">
        <v>306</v>
      </c>
      <c r="D150" s="101" t="s">
        <v>38</v>
      </c>
      <c r="E150" s="101" t="s">
        <v>38</v>
      </c>
      <c r="F150" s="101" t="s">
        <v>38</v>
      </c>
      <c r="G150" s="101" t="s">
        <v>38</v>
      </c>
      <c r="H150" s="101" t="s">
        <v>38</v>
      </c>
      <c r="I150" s="101">
        <v>3.1718337600000002</v>
      </c>
      <c r="J150" s="101">
        <v>0</v>
      </c>
      <c r="K150" s="101">
        <v>0</v>
      </c>
      <c r="L150" s="101">
        <v>0</v>
      </c>
      <c r="M150" s="101">
        <v>3.1718337600000002</v>
      </c>
      <c r="N150" s="101" t="s">
        <v>38</v>
      </c>
      <c r="O150" s="102" t="s">
        <v>38</v>
      </c>
      <c r="P150" s="101" t="s">
        <v>38</v>
      </c>
      <c r="Q150" s="102" t="s">
        <v>38</v>
      </c>
      <c r="R150" s="101" t="s">
        <v>38</v>
      </c>
      <c r="S150" s="102" t="s">
        <v>38</v>
      </c>
      <c r="T150" s="101" t="s">
        <v>38</v>
      </c>
      <c r="U150" s="102" t="s">
        <v>38</v>
      </c>
      <c r="V150" s="101" t="s">
        <v>38</v>
      </c>
      <c r="W150" s="102" t="s">
        <v>38</v>
      </c>
      <c r="X150" s="84" t="s">
        <v>563</v>
      </c>
    </row>
    <row r="151" spans="1:24" ht="63" x14ac:dyDescent="0.25">
      <c r="A151" s="83" t="s">
        <v>230</v>
      </c>
      <c r="B151" s="85" t="s">
        <v>307</v>
      </c>
      <c r="C151" s="86" t="s">
        <v>308</v>
      </c>
      <c r="D151" s="101" t="s">
        <v>38</v>
      </c>
      <c r="E151" s="101" t="s">
        <v>38</v>
      </c>
      <c r="F151" s="101" t="s">
        <v>38</v>
      </c>
      <c r="G151" s="101" t="s">
        <v>38</v>
      </c>
      <c r="H151" s="101" t="s">
        <v>38</v>
      </c>
      <c r="I151" s="101">
        <v>3.7282064199999998</v>
      </c>
      <c r="J151" s="101">
        <v>0</v>
      </c>
      <c r="K151" s="101">
        <v>0</v>
      </c>
      <c r="L151" s="101">
        <v>0</v>
      </c>
      <c r="M151" s="101">
        <v>3.7282064199999998</v>
      </c>
      <c r="N151" s="101" t="s">
        <v>38</v>
      </c>
      <c r="O151" s="102" t="s">
        <v>38</v>
      </c>
      <c r="P151" s="101" t="s">
        <v>38</v>
      </c>
      <c r="Q151" s="102" t="s">
        <v>38</v>
      </c>
      <c r="R151" s="101" t="s">
        <v>38</v>
      </c>
      <c r="S151" s="102" t="s">
        <v>38</v>
      </c>
      <c r="T151" s="101" t="s">
        <v>38</v>
      </c>
      <c r="U151" s="102" t="s">
        <v>38</v>
      </c>
      <c r="V151" s="101" t="s">
        <v>38</v>
      </c>
      <c r="W151" s="102" t="s">
        <v>38</v>
      </c>
      <c r="X151" s="84" t="s">
        <v>564</v>
      </c>
    </row>
    <row r="152" spans="1:24" ht="31.5" x14ac:dyDescent="0.25">
      <c r="A152" s="83" t="s">
        <v>230</v>
      </c>
      <c r="B152" s="85" t="s">
        <v>309</v>
      </c>
      <c r="C152" s="86" t="s">
        <v>310</v>
      </c>
      <c r="D152" s="101" t="s">
        <v>38</v>
      </c>
      <c r="E152" s="101" t="s">
        <v>38</v>
      </c>
      <c r="F152" s="101" t="s">
        <v>38</v>
      </c>
      <c r="G152" s="101" t="s">
        <v>38</v>
      </c>
      <c r="H152" s="101" t="s">
        <v>38</v>
      </c>
      <c r="I152" s="101">
        <v>0</v>
      </c>
      <c r="J152" s="101">
        <v>0</v>
      </c>
      <c r="K152" s="101">
        <v>0</v>
      </c>
      <c r="L152" s="101">
        <v>0</v>
      </c>
      <c r="M152" s="101">
        <v>0</v>
      </c>
      <c r="N152" s="101" t="s">
        <v>38</v>
      </c>
      <c r="O152" s="102" t="s">
        <v>38</v>
      </c>
      <c r="P152" s="101" t="s">
        <v>38</v>
      </c>
      <c r="Q152" s="102" t="s">
        <v>38</v>
      </c>
      <c r="R152" s="101" t="s">
        <v>38</v>
      </c>
      <c r="S152" s="102" t="s">
        <v>38</v>
      </c>
      <c r="T152" s="101" t="s">
        <v>38</v>
      </c>
      <c r="U152" s="102" t="s">
        <v>38</v>
      </c>
      <c r="V152" s="101" t="s">
        <v>38</v>
      </c>
      <c r="W152" s="102" t="s">
        <v>38</v>
      </c>
      <c r="X152" s="84" t="s">
        <v>565</v>
      </c>
    </row>
    <row r="153" spans="1:24" ht="63" x14ac:dyDescent="0.25">
      <c r="A153" s="83" t="s">
        <v>230</v>
      </c>
      <c r="B153" s="85" t="s">
        <v>311</v>
      </c>
      <c r="C153" s="86" t="s">
        <v>312</v>
      </c>
      <c r="D153" s="101" t="s">
        <v>38</v>
      </c>
      <c r="E153" s="101" t="s">
        <v>38</v>
      </c>
      <c r="F153" s="101" t="s">
        <v>38</v>
      </c>
      <c r="G153" s="101" t="s">
        <v>38</v>
      </c>
      <c r="H153" s="101" t="s">
        <v>38</v>
      </c>
      <c r="I153" s="101">
        <v>17.121260960000001</v>
      </c>
      <c r="J153" s="101">
        <v>0</v>
      </c>
      <c r="K153" s="101">
        <v>0</v>
      </c>
      <c r="L153" s="101">
        <v>0</v>
      </c>
      <c r="M153" s="101">
        <v>17.121260960000001</v>
      </c>
      <c r="N153" s="101" t="s">
        <v>38</v>
      </c>
      <c r="O153" s="102" t="s">
        <v>38</v>
      </c>
      <c r="P153" s="101" t="s">
        <v>38</v>
      </c>
      <c r="Q153" s="102" t="s">
        <v>38</v>
      </c>
      <c r="R153" s="101" t="s">
        <v>38</v>
      </c>
      <c r="S153" s="102" t="s">
        <v>38</v>
      </c>
      <c r="T153" s="101" t="s">
        <v>38</v>
      </c>
      <c r="U153" s="102" t="s">
        <v>38</v>
      </c>
      <c r="V153" s="101" t="s">
        <v>38</v>
      </c>
      <c r="W153" s="102" t="s">
        <v>38</v>
      </c>
      <c r="X153" s="84" t="s">
        <v>566</v>
      </c>
    </row>
    <row r="154" spans="1:24" ht="47.25" x14ac:dyDescent="0.25">
      <c r="A154" s="83" t="s">
        <v>230</v>
      </c>
      <c r="B154" s="85" t="s">
        <v>313</v>
      </c>
      <c r="C154" s="86" t="s">
        <v>314</v>
      </c>
      <c r="D154" s="101" t="s">
        <v>38</v>
      </c>
      <c r="E154" s="101" t="s">
        <v>38</v>
      </c>
      <c r="F154" s="101" t="s">
        <v>38</v>
      </c>
      <c r="G154" s="101" t="s">
        <v>38</v>
      </c>
      <c r="H154" s="101" t="s">
        <v>38</v>
      </c>
      <c r="I154" s="101">
        <v>0.10162272999999999</v>
      </c>
      <c r="J154" s="101">
        <v>0</v>
      </c>
      <c r="K154" s="101">
        <v>0</v>
      </c>
      <c r="L154" s="101">
        <v>0</v>
      </c>
      <c r="M154" s="101">
        <v>0.10162272999999999</v>
      </c>
      <c r="N154" s="101" t="s">
        <v>38</v>
      </c>
      <c r="O154" s="102" t="s">
        <v>38</v>
      </c>
      <c r="P154" s="101" t="s">
        <v>38</v>
      </c>
      <c r="Q154" s="102" t="s">
        <v>38</v>
      </c>
      <c r="R154" s="101" t="s">
        <v>38</v>
      </c>
      <c r="S154" s="102" t="s">
        <v>38</v>
      </c>
      <c r="T154" s="101" t="s">
        <v>38</v>
      </c>
      <c r="U154" s="102" t="s">
        <v>38</v>
      </c>
      <c r="V154" s="101" t="s">
        <v>38</v>
      </c>
      <c r="W154" s="102" t="s">
        <v>38</v>
      </c>
      <c r="X154" s="84" t="s">
        <v>567</v>
      </c>
    </row>
    <row r="155" spans="1:24" ht="63" x14ac:dyDescent="0.25">
      <c r="A155" s="83" t="s">
        <v>230</v>
      </c>
      <c r="B155" s="85" t="s">
        <v>315</v>
      </c>
      <c r="C155" s="86" t="s">
        <v>316</v>
      </c>
      <c r="D155" s="101" t="s">
        <v>38</v>
      </c>
      <c r="E155" s="101" t="s">
        <v>38</v>
      </c>
      <c r="F155" s="101" t="s">
        <v>38</v>
      </c>
      <c r="G155" s="101" t="s">
        <v>38</v>
      </c>
      <c r="H155" s="101" t="s">
        <v>38</v>
      </c>
      <c r="I155" s="101">
        <v>0.16570389999999999</v>
      </c>
      <c r="J155" s="101">
        <v>0</v>
      </c>
      <c r="K155" s="101">
        <v>0</v>
      </c>
      <c r="L155" s="101">
        <v>0</v>
      </c>
      <c r="M155" s="101">
        <v>0.16570389999999999</v>
      </c>
      <c r="N155" s="101" t="s">
        <v>38</v>
      </c>
      <c r="O155" s="102" t="s">
        <v>38</v>
      </c>
      <c r="P155" s="101" t="s">
        <v>38</v>
      </c>
      <c r="Q155" s="102" t="s">
        <v>38</v>
      </c>
      <c r="R155" s="101" t="s">
        <v>38</v>
      </c>
      <c r="S155" s="102" t="s">
        <v>38</v>
      </c>
      <c r="T155" s="101" t="s">
        <v>38</v>
      </c>
      <c r="U155" s="102" t="s">
        <v>38</v>
      </c>
      <c r="V155" s="101" t="s">
        <v>38</v>
      </c>
      <c r="W155" s="102" t="s">
        <v>38</v>
      </c>
      <c r="X155" s="84" t="s">
        <v>568</v>
      </c>
    </row>
    <row r="156" spans="1:24" ht="47.25" x14ac:dyDescent="0.25">
      <c r="A156" s="83" t="s">
        <v>230</v>
      </c>
      <c r="B156" s="85" t="s">
        <v>317</v>
      </c>
      <c r="C156" s="86" t="s">
        <v>318</v>
      </c>
      <c r="D156" s="101" t="s">
        <v>38</v>
      </c>
      <c r="E156" s="101" t="s">
        <v>38</v>
      </c>
      <c r="F156" s="101" t="s">
        <v>38</v>
      </c>
      <c r="G156" s="101" t="s">
        <v>38</v>
      </c>
      <c r="H156" s="101" t="s">
        <v>38</v>
      </c>
      <c r="I156" s="101">
        <v>0</v>
      </c>
      <c r="J156" s="101">
        <v>0</v>
      </c>
      <c r="K156" s="101">
        <v>0</v>
      </c>
      <c r="L156" s="101">
        <v>0</v>
      </c>
      <c r="M156" s="101">
        <v>0</v>
      </c>
      <c r="N156" s="101" t="s">
        <v>38</v>
      </c>
      <c r="O156" s="102" t="s">
        <v>38</v>
      </c>
      <c r="P156" s="101" t="s">
        <v>38</v>
      </c>
      <c r="Q156" s="102" t="s">
        <v>38</v>
      </c>
      <c r="R156" s="101" t="s">
        <v>38</v>
      </c>
      <c r="S156" s="102" t="s">
        <v>38</v>
      </c>
      <c r="T156" s="101" t="s">
        <v>38</v>
      </c>
      <c r="U156" s="102" t="s">
        <v>38</v>
      </c>
      <c r="V156" s="101" t="s">
        <v>38</v>
      </c>
      <c r="W156" s="102" t="s">
        <v>38</v>
      </c>
      <c r="X156" s="84" t="s">
        <v>569</v>
      </c>
    </row>
    <row r="157" spans="1:24" ht="47.25" x14ac:dyDescent="0.25">
      <c r="A157" s="83" t="s">
        <v>230</v>
      </c>
      <c r="B157" s="85" t="s">
        <v>319</v>
      </c>
      <c r="C157" s="86" t="s">
        <v>320</v>
      </c>
      <c r="D157" s="101" t="s">
        <v>38</v>
      </c>
      <c r="E157" s="101" t="s">
        <v>38</v>
      </c>
      <c r="F157" s="101" t="s">
        <v>38</v>
      </c>
      <c r="G157" s="101" t="s">
        <v>38</v>
      </c>
      <c r="H157" s="101" t="s">
        <v>38</v>
      </c>
      <c r="I157" s="101">
        <v>0</v>
      </c>
      <c r="J157" s="101">
        <v>0</v>
      </c>
      <c r="K157" s="101">
        <v>0</v>
      </c>
      <c r="L157" s="101">
        <v>0</v>
      </c>
      <c r="M157" s="101">
        <v>0</v>
      </c>
      <c r="N157" s="101" t="s">
        <v>38</v>
      </c>
      <c r="O157" s="102" t="s">
        <v>38</v>
      </c>
      <c r="P157" s="101" t="s">
        <v>38</v>
      </c>
      <c r="Q157" s="102" t="s">
        <v>38</v>
      </c>
      <c r="R157" s="101" t="s">
        <v>38</v>
      </c>
      <c r="S157" s="102" t="s">
        <v>38</v>
      </c>
      <c r="T157" s="101" t="s">
        <v>38</v>
      </c>
      <c r="U157" s="102" t="s">
        <v>38</v>
      </c>
      <c r="V157" s="101" t="s">
        <v>38</v>
      </c>
      <c r="W157" s="102" t="s">
        <v>38</v>
      </c>
      <c r="X157" s="84" t="s">
        <v>570</v>
      </c>
    </row>
    <row r="158" spans="1:24" ht="47.25" x14ac:dyDescent="0.25">
      <c r="A158" s="83" t="s">
        <v>230</v>
      </c>
      <c r="B158" s="85" t="s">
        <v>321</v>
      </c>
      <c r="C158" s="86" t="s">
        <v>322</v>
      </c>
      <c r="D158" s="101" t="s">
        <v>38</v>
      </c>
      <c r="E158" s="101" t="s">
        <v>38</v>
      </c>
      <c r="F158" s="101" t="s">
        <v>38</v>
      </c>
      <c r="G158" s="101" t="s">
        <v>38</v>
      </c>
      <c r="H158" s="101" t="s">
        <v>38</v>
      </c>
      <c r="I158" s="101">
        <v>0</v>
      </c>
      <c r="J158" s="101">
        <v>0</v>
      </c>
      <c r="K158" s="101">
        <v>0</v>
      </c>
      <c r="L158" s="101">
        <v>0</v>
      </c>
      <c r="M158" s="101">
        <v>0</v>
      </c>
      <c r="N158" s="101" t="s">
        <v>38</v>
      </c>
      <c r="O158" s="102" t="s">
        <v>38</v>
      </c>
      <c r="P158" s="101" t="s">
        <v>38</v>
      </c>
      <c r="Q158" s="102" t="s">
        <v>38</v>
      </c>
      <c r="R158" s="101" t="s">
        <v>38</v>
      </c>
      <c r="S158" s="102" t="s">
        <v>38</v>
      </c>
      <c r="T158" s="101" t="s">
        <v>38</v>
      </c>
      <c r="U158" s="102" t="s">
        <v>38</v>
      </c>
      <c r="V158" s="101" t="s">
        <v>38</v>
      </c>
      <c r="W158" s="102" t="s">
        <v>38</v>
      </c>
      <c r="X158" s="84" t="s">
        <v>571</v>
      </c>
    </row>
    <row r="159" spans="1:24" ht="63" x14ac:dyDescent="0.25">
      <c r="A159" s="83" t="s">
        <v>230</v>
      </c>
      <c r="B159" s="85" t="s">
        <v>323</v>
      </c>
      <c r="C159" s="86" t="s">
        <v>324</v>
      </c>
      <c r="D159" s="101" t="s">
        <v>38</v>
      </c>
      <c r="E159" s="101" t="s">
        <v>38</v>
      </c>
      <c r="F159" s="101" t="s">
        <v>38</v>
      </c>
      <c r="G159" s="101" t="s">
        <v>38</v>
      </c>
      <c r="H159" s="101" t="s">
        <v>38</v>
      </c>
      <c r="I159" s="101">
        <v>0</v>
      </c>
      <c r="J159" s="101">
        <v>0</v>
      </c>
      <c r="K159" s="101">
        <v>0</v>
      </c>
      <c r="L159" s="101">
        <v>0</v>
      </c>
      <c r="M159" s="101">
        <v>0</v>
      </c>
      <c r="N159" s="101" t="s">
        <v>38</v>
      </c>
      <c r="O159" s="102" t="s">
        <v>38</v>
      </c>
      <c r="P159" s="101" t="s">
        <v>38</v>
      </c>
      <c r="Q159" s="102" t="s">
        <v>38</v>
      </c>
      <c r="R159" s="101" t="s">
        <v>38</v>
      </c>
      <c r="S159" s="102" t="s">
        <v>38</v>
      </c>
      <c r="T159" s="101" t="s">
        <v>38</v>
      </c>
      <c r="U159" s="102" t="s">
        <v>38</v>
      </c>
      <c r="V159" s="101" t="s">
        <v>38</v>
      </c>
      <c r="W159" s="102" t="s">
        <v>38</v>
      </c>
      <c r="X159" s="84" t="s">
        <v>572</v>
      </c>
    </row>
    <row r="160" spans="1:24" ht="47.25" x14ac:dyDescent="0.25">
      <c r="A160" s="83" t="s">
        <v>230</v>
      </c>
      <c r="B160" s="85" t="s">
        <v>325</v>
      </c>
      <c r="C160" s="86" t="s">
        <v>326</v>
      </c>
      <c r="D160" s="101" t="s">
        <v>38</v>
      </c>
      <c r="E160" s="101" t="s">
        <v>38</v>
      </c>
      <c r="F160" s="101" t="s">
        <v>38</v>
      </c>
      <c r="G160" s="101" t="s">
        <v>38</v>
      </c>
      <c r="H160" s="101" t="s">
        <v>38</v>
      </c>
      <c r="I160" s="101">
        <v>0.26260686999999999</v>
      </c>
      <c r="J160" s="101">
        <v>0</v>
      </c>
      <c r="K160" s="101">
        <v>0</v>
      </c>
      <c r="L160" s="101">
        <v>0</v>
      </c>
      <c r="M160" s="101">
        <v>0.26260686999999999</v>
      </c>
      <c r="N160" s="101" t="s">
        <v>38</v>
      </c>
      <c r="O160" s="102" t="s">
        <v>38</v>
      </c>
      <c r="P160" s="101" t="s">
        <v>38</v>
      </c>
      <c r="Q160" s="102" t="s">
        <v>38</v>
      </c>
      <c r="R160" s="101" t="s">
        <v>38</v>
      </c>
      <c r="S160" s="102" t="s">
        <v>38</v>
      </c>
      <c r="T160" s="101" t="s">
        <v>38</v>
      </c>
      <c r="U160" s="102" t="s">
        <v>38</v>
      </c>
      <c r="V160" s="101" t="s">
        <v>38</v>
      </c>
      <c r="W160" s="102" t="s">
        <v>38</v>
      </c>
      <c r="X160" s="84" t="s">
        <v>573</v>
      </c>
    </row>
    <row r="161" spans="1:24" ht="47.25" x14ac:dyDescent="0.25">
      <c r="A161" s="83" t="s">
        <v>230</v>
      </c>
      <c r="B161" s="85" t="s">
        <v>327</v>
      </c>
      <c r="C161" s="86" t="s">
        <v>328</v>
      </c>
      <c r="D161" s="101" t="s">
        <v>38</v>
      </c>
      <c r="E161" s="101" t="s">
        <v>38</v>
      </c>
      <c r="F161" s="101" t="s">
        <v>38</v>
      </c>
      <c r="G161" s="101" t="s">
        <v>38</v>
      </c>
      <c r="H161" s="101" t="s">
        <v>38</v>
      </c>
      <c r="I161" s="101">
        <v>0</v>
      </c>
      <c r="J161" s="101">
        <v>0</v>
      </c>
      <c r="K161" s="101">
        <v>0</v>
      </c>
      <c r="L161" s="101">
        <v>0</v>
      </c>
      <c r="M161" s="101">
        <v>0</v>
      </c>
      <c r="N161" s="101" t="s">
        <v>38</v>
      </c>
      <c r="O161" s="102" t="s">
        <v>38</v>
      </c>
      <c r="P161" s="101" t="s">
        <v>38</v>
      </c>
      <c r="Q161" s="102" t="s">
        <v>38</v>
      </c>
      <c r="R161" s="101" t="s">
        <v>38</v>
      </c>
      <c r="S161" s="102" t="s">
        <v>38</v>
      </c>
      <c r="T161" s="101" t="s">
        <v>38</v>
      </c>
      <c r="U161" s="102" t="s">
        <v>38</v>
      </c>
      <c r="V161" s="101" t="s">
        <v>38</v>
      </c>
      <c r="W161" s="102" t="s">
        <v>38</v>
      </c>
      <c r="X161" s="84" t="s">
        <v>574</v>
      </c>
    </row>
    <row r="162" spans="1:24" ht="47.25" x14ac:dyDescent="0.25">
      <c r="A162" s="83" t="s">
        <v>230</v>
      </c>
      <c r="B162" s="85" t="s">
        <v>329</v>
      </c>
      <c r="C162" s="86" t="s">
        <v>330</v>
      </c>
      <c r="D162" s="101" t="s">
        <v>38</v>
      </c>
      <c r="E162" s="101" t="s">
        <v>38</v>
      </c>
      <c r="F162" s="101" t="s">
        <v>38</v>
      </c>
      <c r="G162" s="101" t="s">
        <v>38</v>
      </c>
      <c r="H162" s="101" t="s">
        <v>38</v>
      </c>
      <c r="I162" s="101">
        <v>1.6744419999999999E-2</v>
      </c>
      <c r="J162" s="101">
        <v>0</v>
      </c>
      <c r="K162" s="101">
        <v>0</v>
      </c>
      <c r="L162" s="101">
        <v>0</v>
      </c>
      <c r="M162" s="101">
        <v>1.6744419999999999E-2</v>
      </c>
      <c r="N162" s="101" t="s">
        <v>38</v>
      </c>
      <c r="O162" s="102" t="s">
        <v>38</v>
      </c>
      <c r="P162" s="101" t="s">
        <v>38</v>
      </c>
      <c r="Q162" s="102" t="s">
        <v>38</v>
      </c>
      <c r="R162" s="101" t="s">
        <v>38</v>
      </c>
      <c r="S162" s="102" t="s">
        <v>38</v>
      </c>
      <c r="T162" s="101" t="s">
        <v>38</v>
      </c>
      <c r="U162" s="102" t="s">
        <v>38</v>
      </c>
      <c r="V162" s="101" t="s">
        <v>38</v>
      </c>
      <c r="W162" s="102" t="s">
        <v>38</v>
      </c>
      <c r="X162" s="84" t="s">
        <v>575</v>
      </c>
    </row>
    <row r="163" spans="1:24" ht="31.5" x14ac:dyDescent="0.25">
      <c r="A163" s="83" t="s">
        <v>230</v>
      </c>
      <c r="B163" s="85" t="s">
        <v>331</v>
      </c>
      <c r="C163" s="86" t="s">
        <v>332</v>
      </c>
      <c r="D163" s="101" t="s">
        <v>38</v>
      </c>
      <c r="E163" s="101" t="s">
        <v>38</v>
      </c>
      <c r="F163" s="101" t="s">
        <v>38</v>
      </c>
      <c r="G163" s="101" t="s">
        <v>38</v>
      </c>
      <c r="H163" s="101" t="s">
        <v>38</v>
      </c>
      <c r="I163" s="101">
        <v>0</v>
      </c>
      <c r="J163" s="101">
        <v>0</v>
      </c>
      <c r="K163" s="101">
        <v>0</v>
      </c>
      <c r="L163" s="101">
        <v>0</v>
      </c>
      <c r="M163" s="101">
        <v>0</v>
      </c>
      <c r="N163" s="101" t="s">
        <v>38</v>
      </c>
      <c r="O163" s="102" t="s">
        <v>38</v>
      </c>
      <c r="P163" s="101" t="s">
        <v>38</v>
      </c>
      <c r="Q163" s="102" t="s">
        <v>38</v>
      </c>
      <c r="R163" s="101" t="s">
        <v>38</v>
      </c>
      <c r="S163" s="102" t="s">
        <v>38</v>
      </c>
      <c r="T163" s="101" t="s">
        <v>38</v>
      </c>
      <c r="U163" s="102" t="s">
        <v>38</v>
      </c>
      <c r="V163" s="101" t="s">
        <v>38</v>
      </c>
      <c r="W163" s="102" t="s">
        <v>38</v>
      </c>
      <c r="X163" s="84" t="s">
        <v>576</v>
      </c>
    </row>
    <row r="164" spans="1:24" ht="31.5" x14ac:dyDescent="0.25">
      <c r="A164" s="83" t="s">
        <v>333</v>
      </c>
      <c r="B164" s="95" t="s">
        <v>68</v>
      </c>
      <c r="C164" s="86" t="s">
        <v>37</v>
      </c>
      <c r="D164" s="96">
        <v>0.14251087000000001</v>
      </c>
      <c r="E164" s="96">
        <v>0</v>
      </c>
      <c r="F164" s="96">
        <v>0</v>
      </c>
      <c r="G164" s="96">
        <v>0.14251087000000001</v>
      </c>
      <c r="H164" s="96">
        <v>0</v>
      </c>
      <c r="I164" s="96">
        <v>20.7</v>
      </c>
      <c r="J164" s="96">
        <v>0</v>
      </c>
      <c r="K164" s="96">
        <v>0</v>
      </c>
      <c r="L164" s="96">
        <v>20.7</v>
      </c>
      <c r="M164" s="96">
        <v>0</v>
      </c>
      <c r="N164" s="110">
        <v>20.55748913</v>
      </c>
      <c r="O164" s="112">
        <v>144.25207796429842</v>
      </c>
      <c r="P164" s="110">
        <v>0</v>
      </c>
      <c r="Q164" s="112">
        <v>0</v>
      </c>
      <c r="R164" s="110">
        <v>0</v>
      </c>
      <c r="S164" s="112">
        <v>0</v>
      </c>
      <c r="T164" s="110">
        <v>20.55748913</v>
      </c>
      <c r="U164" s="112">
        <v>144.25207796429842</v>
      </c>
      <c r="V164" s="110">
        <v>0</v>
      </c>
      <c r="W164" s="112">
        <v>0</v>
      </c>
      <c r="X164" s="97" t="s">
        <v>38</v>
      </c>
    </row>
    <row r="165" spans="1:24" ht="47.25" x14ac:dyDescent="0.25">
      <c r="A165" s="83" t="s">
        <v>333</v>
      </c>
      <c r="B165" s="85" t="s">
        <v>334</v>
      </c>
      <c r="C165" s="86" t="s">
        <v>335</v>
      </c>
      <c r="D165" s="101" t="s">
        <v>38</v>
      </c>
      <c r="E165" s="101" t="s">
        <v>38</v>
      </c>
      <c r="F165" s="101" t="s">
        <v>38</v>
      </c>
      <c r="G165" s="101" t="s">
        <v>38</v>
      </c>
      <c r="H165" s="101" t="s">
        <v>38</v>
      </c>
      <c r="I165" s="101">
        <v>20.7</v>
      </c>
      <c r="J165" s="101">
        <v>0</v>
      </c>
      <c r="K165" s="101">
        <v>0</v>
      </c>
      <c r="L165" s="101">
        <v>20.7</v>
      </c>
      <c r="M165" s="101">
        <v>0</v>
      </c>
      <c r="N165" s="101" t="s">
        <v>38</v>
      </c>
      <c r="O165" s="102" t="s">
        <v>38</v>
      </c>
      <c r="P165" s="101" t="s">
        <v>38</v>
      </c>
      <c r="Q165" s="102" t="s">
        <v>38</v>
      </c>
      <c r="R165" s="101" t="s">
        <v>38</v>
      </c>
      <c r="S165" s="102" t="s">
        <v>38</v>
      </c>
      <c r="T165" s="101" t="s">
        <v>38</v>
      </c>
      <c r="U165" s="102" t="s">
        <v>38</v>
      </c>
      <c r="V165" s="101" t="s">
        <v>38</v>
      </c>
      <c r="W165" s="102" t="s">
        <v>38</v>
      </c>
      <c r="X165" s="84" t="s">
        <v>577</v>
      </c>
    </row>
    <row r="166" spans="1:24" ht="78.75" x14ac:dyDescent="0.25">
      <c r="A166" s="83" t="s">
        <v>333</v>
      </c>
      <c r="B166" s="85" t="s">
        <v>336</v>
      </c>
      <c r="C166" s="86" t="s">
        <v>337</v>
      </c>
      <c r="D166" s="101">
        <v>0.14251087000000001</v>
      </c>
      <c r="E166" s="101">
        <v>0</v>
      </c>
      <c r="F166" s="101">
        <v>0</v>
      </c>
      <c r="G166" s="101">
        <v>0.14251087000000001</v>
      </c>
      <c r="H166" s="101">
        <v>0</v>
      </c>
      <c r="I166" s="101">
        <v>0</v>
      </c>
      <c r="J166" s="101">
        <v>0</v>
      </c>
      <c r="K166" s="101">
        <v>0</v>
      </c>
      <c r="L166" s="101">
        <v>0</v>
      </c>
      <c r="M166" s="101">
        <v>0</v>
      </c>
      <c r="N166" s="101">
        <v>-0.14251087000000001</v>
      </c>
      <c r="O166" s="102">
        <v>-1</v>
      </c>
      <c r="P166" s="101">
        <v>0</v>
      </c>
      <c r="Q166" s="102">
        <v>0</v>
      </c>
      <c r="R166" s="101">
        <v>0</v>
      </c>
      <c r="S166" s="102">
        <v>0</v>
      </c>
      <c r="T166" s="101">
        <v>-0.14251087000000001</v>
      </c>
      <c r="U166" s="102">
        <v>-1</v>
      </c>
      <c r="V166" s="101">
        <v>0</v>
      </c>
      <c r="W166" s="105">
        <v>0</v>
      </c>
      <c r="X166" s="84" t="s">
        <v>551</v>
      </c>
    </row>
    <row r="167" spans="1:24" ht="31.5" x14ac:dyDescent="0.25">
      <c r="A167" s="99" t="s">
        <v>338</v>
      </c>
      <c r="B167" s="99" t="s">
        <v>69</v>
      </c>
      <c r="C167" s="86" t="s">
        <v>37</v>
      </c>
      <c r="D167" s="96">
        <v>188.81868294999998</v>
      </c>
      <c r="E167" s="96">
        <v>0</v>
      </c>
      <c r="F167" s="96">
        <v>0</v>
      </c>
      <c r="G167" s="96">
        <v>188.81868294999998</v>
      </c>
      <c r="H167" s="96">
        <v>0</v>
      </c>
      <c r="I167" s="96">
        <v>49.93908167</v>
      </c>
      <c r="J167" s="96">
        <v>0</v>
      </c>
      <c r="K167" s="96">
        <v>0</v>
      </c>
      <c r="L167" s="96">
        <v>49.93908167</v>
      </c>
      <c r="M167" s="96">
        <v>0</v>
      </c>
      <c r="N167" s="110">
        <v>-138.87960128</v>
      </c>
      <c r="O167" s="112">
        <v>-0.73551832430043973</v>
      </c>
      <c r="P167" s="110">
        <v>0</v>
      </c>
      <c r="Q167" s="112">
        <v>0</v>
      </c>
      <c r="R167" s="110">
        <v>0</v>
      </c>
      <c r="S167" s="112">
        <v>0</v>
      </c>
      <c r="T167" s="110">
        <v>-138.87960128</v>
      </c>
      <c r="U167" s="112">
        <v>-0.73551832430043973</v>
      </c>
      <c r="V167" s="110">
        <v>0</v>
      </c>
      <c r="W167" s="112">
        <v>0</v>
      </c>
      <c r="X167" s="97" t="s">
        <v>38</v>
      </c>
    </row>
    <row r="168" spans="1:24" ht="31.5" x14ac:dyDescent="0.25">
      <c r="A168" s="99" t="s">
        <v>339</v>
      </c>
      <c r="B168" s="99" t="s">
        <v>69</v>
      </c>
      <c r="C168" s="86" t="s">
        <v>37</v>
      </c>
      <c r="D168" s="101">
        <v>170.39482256999997</v>
      </c>
      <c r="E168" s="101">
        <v>0</v>
      </c>
      <c r="F168" s="101">
        <v>0</v>
      </c>
      <c r="G168" s="101">
        <v>170.39482256999997</v>
      </c>
      <c r="H168" s="101">
        <v>0</v>
      </c>
      <c r="I168" s="101">
        <v>42.646837179999999</v>
      </c>
      <c r="J168" s="101">
        <v>0</v>
      </c>
      <c r="K168" s="101">
        <v>0</v>
      </c>
      <c r="L168" s="101">
        <v>42.646837179999999</v>
      </c>
      <c r="M168" s="101">
        <v>0</v>
      </c>
      <c r="N168" s="101">
        <v>-127.74798539000001</v>
      </c>
      <c r="O168" s="112">
        <v>0</v>
      </c>
      <c r="P168" s="101">
        <v>0</v>
      </c>
      <c r="Q168" s="112">
        <v>0</v>
      </c>
      <c r="R168" s="101">
        <v>0</v>
      </c>
      <c r="S168" s="112">
        <v>0</v>
      </c>
      <c r="T168" s="101">
        <v>-127.74798539000001</v>
      </c>
      <c r="U168" s="112">
        <v>0</v>
      </c>
      <c r="V168" s="101">
        <v>0</v>
      </c>
      <c r="W168" s="112">
        <v>0</v>
      </c>
      <c r="X168" s="97" t="s">
        <v>38</v>
      </c>
    </row>
    <row r="169" spans="1:24" ht="94.5" x14ac:dyDescent="0.25">
      <c r="A169" s="83" t="s">
        <v>339</v>
      </c>
      <c r="B169" s="85" t="s">
        <v>340</v>
      </c>
      <c r="C169" s="86" t="s">
        <v>341</v>
      </c>
      <c r="D169" s="101">
        <v>49.148908769999998</v>
      </c>
      <c r="E169" s="101">
        <v>0</v>
      </c>
      <c r="F169" s="101">
        <v>0</v>
      </c>
      <c r="G169" s="101">
        <v>49.148908769999998</v>
      </c>
      <c r="H169" s="101">
        <v>0</v>
      </c>
      <c r="I169" s="101">
        <v>41.050412209999998</v>
      </c>
      <c r="J169" s="101">
        <v>0</v>
      </c>
      <c r="K169" s="101">
        <v>0</v>
      </c>
      <c r="L169" s="101">
        <v>41.050412209999998</v>
      </c>
      <c r="M169" s="101">
        <v>0</v>
      </c>
      <c r="N169" s="101">
        <v>-8.098496560000001</v>
      </c>
      <c r="O169" s="102">
        <v>-0.16477469719415708</v>
      </c>
      <c r="P169" s="101">
        <v>0</v>
      </c>
      <c r="Q169" s="102">
        <v>0</v>
      </c>
      <c r="R169" s="101">
        <v>0</v>
      </c>
      <c r="S169" s="102">
        <v>0</v>
      </c>
      <c r="T169" s="101">
        <v>-8.098496560000001</v>
      </c>
      <c r="U169" s="102">
        <v>-0.16477469719415708</v>
      </c>
      <c r="V169" s="101">
        <v>0</v>
      </c>
      <c r="W169" s="105">
        <v>0</v>
      </c>
      <c r="X169" s="84" t="s">
        <v>578</v>
      </c>
    </row>
    <row r="170" spans="1:24" ht="63" x14ac:dyDescent="0.25">
      <c r="A170" s="83" t="s">
        <v>339</v>
      </c>
      <c r="B170" s="85" t="s">
        <v>342</v>
      </c>
      <c r="C170" s="86" t="s">
        <v>343</v>
      </c>
      <c r="D170" s="101">
        <v>0</v>
      </c>
      <c r="E170" s="101">
        <v>0</v>
      </c>
      <c r="F170" s="101">
        <v>0</v>
      </c>
      <c r="G170" s="101">
        <v>0</v>
      </c>
      <c r="H170" s="101">
        <v>0</v>
      </c>
      <c r="I170" s="101">
        <v>1.5964249699999999</v>
      </c>
      <c r="J170" s="101">
        <v>0</v>
      </c>
      <c r="K170" s="101">
        <v>0</v>
      </c>
      <c r="L170" s="101">
        <v>1.5964249699999999</v>
      </c>
      <c r="M170" s="101">
        <v>0</v>
      </c>
      <c r="N170" s="101">
        <v>1.5964249699999999</v>
      </c>
      <c r="O170" s="102">
        <v>0</v>
      </c>
      <c r="P170" s="101">
        <v>0</v>
      </c>
      <c r="Q170" s="102">
        <v>0</v>
      </c>
      <c r="R170" s="101">
        <v>0</v>
      </c>
      <c r="S170" s="102">
        <v>0</v>
      </c>
      <c r="T170" s="101">
        <v>1.5964249699999999</v>
      </c>
      <c r="U170" s="102">
        <v>0</v>
      </c>
      <c r="V170" s="101">
        <v>0</v>
      </c>
      <c r="W170" s="105">
        <v>0</v>
      </c>
      <c r="X170" s="84" t="s">
        <v>553</v>
      </c>
    </row>
    <row r="171" spans="1:24" ht="63" x14ac:dyDescent="0.25">
      <c r="A171" s="83" t="s">
        <v>339</v>
      </c>
      <c r="B171" s="85" t="s">
        <v>344</v>
      </c>
      <c r="C171" s="86" t="s">
        <v>345</v>
      </c>
      <c r="D171" s="101">
        <v>24.823403380000002</v>
      </c>
      <c r="E171" s="101">
        <v>0</v>
      </c>
      <c r="F171" s="101">
        <v>0</v>
      </c>
      <c r="G171" s="101">
        <v>24.823403379999998</v>
      </c>
      <c r="H171" s="101">
        <v>0</v>
      </c>
      <c r="I171" s="101">
        <v>0</v>
      </c>
      <c r="J171" s="101">
        <v>0</v>
      </c>
      <c r="K171" s="101">
        <v>0</v>
      </c>
      <c r="L171" s="101">
        <v>0</v>
      </c>
      <c r="M171" s="101">
        <v>0</v>
      </c>
      <c r="N171" s="101">
        <v>-24.823403380000002</v>
      </c>
      <c r="O171" s="102">
        <v>-1</v>
      </c>
      <c r="P171" s="101">
        <v>0</v>
      </c>
      <c r="Q171" s="102">
        <v>0</v>
      </c>
      <c r="R171" s="101">
        <v>0</v>
      </c>
      <c r="S171" s="102">
        <v>0</v>
      </c>
      <c r="T171" s="101">
        <v>-24.823403379999998</v>
      </c>
      <c r="U171" s="102">
        <v>-1</v>
      </c>
      <c r="V171" s="101">
        <v>0</v>
      </c>
      <c r="W171" s="105">
        <v>0</v>
      </c>
      <c r="X171" s="84" t="s">
        <v>551</v>
      </c>
    </row>
    <row r="172" spans="1:24" ht="94.5" x14ac:dyDescent="0.25">
      <c r="A172" s="83" t="s">
        <v>339</v>
      </c>
      <c r="B172" s="85" t="s">
        <v>346</v>
      </c>
      <c r="C172" s="86" t="s">
        <v>347</v>
      </c>
      <c r="D172" s="101">
        <v>92.817371300000005</v>
      </c>
      <c r="E172" s="101">
        <v>0</v>
      </c>
      <c r="F172" s="101">
        <v>0</v>
      </c>
      <c r="G172" s="101">
        <v>92.817371300000005</v>
      </c>
      <c r="H172" s="101">
        <v>0</v>
      </c>
      <c r="I172" s="101">
        <v>0</v>
      </c>
      <c r="J172" s="101">
        <v>0</v>
      </c>
      <c r="K172" s="101">
        <v>0</v>
      </c>
      <c r="L172" s="101">
        <v>0</v>
      </c>
      <c r="M172" s="101">
        <v>0</v>
      </c>
      <c r="N172" s="101">
        <v>-92.817371300000005</v>
      </c>
      <c r="O172" s="102">
        <v>-1</v>
      </c>
      <c r="P172" s="101">
        <v>0</v>
      </c>
      <c r="Q172" s="102">
        <v>0</v>
      </c>
      <c r="R172" s="101">
        <v>0</v>
      </c>
      <c r="S172" s="102">
        <v>0</v>
      </c>
      <c r="T172" s="101">
        <v>-92.817371300000005</v>
      </c>
      <c r="U172" s="102">
        <v>-1</v>
      </c>
      <c r="V172" s="101">
        <v>0</v>
      </c>
      <c r="W172" s="105">
        <v>0</v>
      </c>
      <c r="X172" s="84" t="s">
        <v>551</v>
      </c>
    </row>
    <row r="173" spans="1:24" ht="63" x14ac:dyDescent="0.25">
      <c r="A173" s="83" t="s">
        <v>339</v>
      </c>
      <c r="B173" s="85" t="s">
        <v>348</v>
      </c>
      <c r="C173" s="86" t="s">
        <v>349</v>
      </c>
      <c r="D173" s="101">
        <v>3.60513912</v>
      </c>
      <c r="E173" s="101">
        <v>0</v>
      </c>
      <c r="F173" s="101">
        <v>0</v>
      </c>
      <c r="G173" s="101">
        <v>3.60513912</v>
      </c>
      <c r="H173" s="101">
        <v>0</v>
      </c>
      <c r="I173" s="101">
        <v>0</v>
      </c>
      <c r="J173" s="101">
        <v>0</v>
      </c>
      <c r="K173" s="101">
        <v>0</v>
      </c>
      <c r="L173" s="101">
        <v>0</v>
      </c>
      <c r="M173" s="101">
        <v>0</v>
      </c>
      <c r="N173" s="101">
        <v>-3.60513912</v>
      </c>
      <c r="O173" s="102">
        <v>-1</v>
      </c>
      <c r="P173" s="101">
        <v>0</v>
      </c>
      <c r="Q173" s="102">
        <v>0</v>
      </c>
      <c r="R173" s="101">
        <v>0</v>
      </c>
      <c r="S173" s="102">
        <v>0</v>
      </c>
      <c r="T173" s="101">
        <v>-3.60513912</v>
      </c>
      <c r="U173" s="102">
        <v>-1</v>
      </c>
      <c r="V173" s="101">
        <v>0</v>
      </c>
      <c r="W173" s="105">
        <v>0</v>
      </c>
      <c r="X173" s="84" t="s">
        <v>551</v>
      </c>
    </row>
    <row r="174" spans="1:24" ht="31.5" x14ac:dyDescent="0.25">
      <c r="A174" s="99" t="s">
        <v>350</v>
      </c>
      <c r="B174" s="99" t="s">
        <v>351</v>
      </c>
      <c r="C174" s="86" t="s">
        <v>37</v>
      </c>
      <c r="D174" s="101">
        <v>18.423860380000001</v>
      </c>
      <c r="E174" s="101">
        <v>0</v>
      </c>
      <c r="F174" s="101">
        <v>0</v>
      </c>
      <c r="G174" s="101">
        <v>18.423860380000001</v>
      </c>
      <c r="H174" s="101">
        <v>0</v>
      </c>
      <c r="I174" s="101">
        <v>7.2922444900000007</v>
      </c>
      <c r="J174" s="101">
        <v>0</v>
      </c>
      <c r="K174" s="101">
        <v>0</v>
      </c>
      <c r="L174" s="101">
        <v>7.2922444900000007</v>
      </c>
      <c r="M174" s="101">
        <v>0</v>
      </c>
      <c r="N174" s="101">
        <v>-11.131615889999999</v>
      </c>
      <c r="O174" s="112">
        <v>0</v>
      </c>
      <c r="P174" s="101">
        <v>0</v>
      </c>
      <c r="Q174" s="112">
        <v>0</v>
      </c>
      <c r="R174" s="101">
        <v>0</v>
      </c>
      <c r="S174" s="112">
        <v>0</v>
      </c>
      <c r="T174" s="101">
        <v>-11.131615889999999</v>
      </c>
      <c r="U174" s="112">
        <v>0</v>
      </c>
      <c r="V174" s="101">
        <v>0</v>
      </c>
      <c r="W174" s="112">
        <v>0</v>
      </c>
      <c r="X174" s="97" t="s">
        <v>38</v>
      </c>
    </row>
    <row r="175" spans="1:24" ht="94.5" x14ac:dyDescent="0.25">
      <c r="A175" s="83" t="s">
        <v>350</v>
      </c>
      <c r="B175" s="85" t="s">
        <v>352</v>
      </c>
      <c r="C175" s="86" t="s">
        <v>353</v>
      </c>
      <c r="D175" s="101">
        <v>0</v>
      </c>
      <c r="E175" s="101">
        <v>0</v>
      </c>
      <c r="F175" s="101">
        <v>0</v>
      </c>
      <c r="G175" s="101">
        <v>0</v>
      </c>
      <c r="H175" s="101">
        <v>0</v>
      </c>
      <c r="I175" s="101">
        <v>-0.92414052999999996</v>
      </c>
      <c r="J175" s="101">
        <v>0</v>
      </c>
      <c r="K175" s="101">
        <v>0</v>
      </c>
      <c r="L175" s="101">
        <v>-0.92414052999999996</v>
      </c>
      <c r="M175" s="101">
        <v>0</v>
      </c>
      <c r="N175" s="101">
        <v>-0.92414052999999996</v>
      </c>
      <c r="O175" s="102">
        <v>0</v>
      </c>
      <c r="P175" s="101">
        <v>0</v>
      </c>
      <c r="Q175" s="102">
        <v>0</v>
      </c>
      <c r="R175" s="101">
        <v>0</v>
      </c>
      <c r="S175" s="102">
        <v>0</v>
      </c>
      <c r="T175" s="101">
        <v>-0.92414052999999996</v>
      </c>
      <c r="U175" s="102">
        <v>0</v>
      </c>
      <c r="V175" s="101">
        <v>0</v>
      </c>
      <c r="W175" s="105">
        <v>0</v>
      </c>
      <c r="X175" s="84" t="s">
        <v>579</v>
      </c>
    </row>
    <row r="176" spans="1:24" ht="78.75" x14ac:dyDescent="0.25">
      <c r="A176" s="83" t="s">
        <v>350</v>
      </c>
      <c r="B176" s="85" t="s">
        <v>354</v>
      </c>
      <c r="C176" s="86" t="s">
        <v>355</v>
      </c>
      <c r="D176" s="101">
        <v>4.8561581800000004</v>
      </c>
      <c r="E176" s="101">
        <v>0</v>
      </c>
      <c r="F176" s="101">
        <v>0</v>
      </c>
      <c r="G176" s="101">
        <v>4.8561581800000004</v>
      </c>
      <c r="H176" s="101">
        <v>0</v>
      </c>
      <c r="I176" s="101">
        <v>0</v>
      </c>
      <c r="J176" s="101">
        <v>0</v>
      </c>
      <c r="K176" s="101">
        <v>0</v>
      </c>
      <c r="L176" s="101">
        <v>0</v>
      </c>
      <c r="M176" s="101">
        <v>0</v>
      </c>
      <c r="N176" s="101">
        <v>-4.8561581800000004</v>
      </c>
      <c r="O176" s="102">
        <v>-1</v>
      </c>
      <c r="P176" s="101">
        <v>0</v>
      </c>
      <c r="Q176" s="102">
        <v>0</v>
      </c>
      <c r="R176" s="101">
        <v>0</v>
      </c>
      <c r="S176" s="102">
        <v>0</v>
      </c>
      <c r="T176" s="101">
        <v>-4.8561581800000004</v>
      </c>
      <c r="U176" s="102">
        <v>-1</v>
      </c>
      <c r="V176" s="101">
        <v>0</v>
      </c>
      <c r="W176" s="105">
        <v>0</v>
      </c>
      <c r="X176" s="84" t="s">
        <v>551</v>
      </c>
    </row>
    <row r="177" spans="1:24" ht="78.75" x14ac:dyDescent="0.25">
      <c r="A177" s="83" t="s">
        <v>350</v>
      </c>
      <c r="B177" s="85" t="s">
        <v>356</v>
      </c>
      <c r="C177" s="86" t="s">
        <v>357</v>
      </c>
      <c r="D177" s="101">
        <v>13.567702199999999</v>
      </c>
      <c r="E177" s="101">
        <v>0</v>
      </c>
      <c r="F177" s="101">
        <v>0</v>
      </c>
      <c r="G177" s="101">
        <v>13.567702199999999</v>
      </c>
      <c r="H177" s="101">
        <v>0</v>
      </c>
      <c r="I177" s="101">
        <v>0</v>
      </c>
      <c r="J177" s="101">
        <v>0</v>
      </c>
      <c r="K177" s="101">
        <v>0</v>
      </c>
      <c r="L177" s="101">
        <v>0</v>
      </c>
      <c r="M177" s="101">
        <v>0</v>
      </c>
      <c r="N177" s="101">
        <v>-13.567702199999999</v>
      </c>
      <c r="O177" s="102">
        <v>-1</v>
      </c>
      <c r="P177" s="101">
        <v>0</v>
      </c>
      <c r="Q177" s="102">
        <v>0</v>
      </c>
      <c r="R177" s="101">
        <v>0</v>
      </c>
      <c r="S177" s="102">
        <v>0</v>
      </c>
      <c r="T177" s="101">
        <v>-13.567702199999999</v>
      </c>
      <c r="U177" s="102">
        <v>-1</v>
      </c>
      <c r="V177" s="101">
        <v>0</v>
      </c>
      <c r="W177" s="105">
        <v>0</v>
      </c>
      <c r="X177" s="84" t="s">
        <v>551</v>
      </c>
    </row>
    <row r="178" spans="1:24" ht="78.75" x14ac:dyDescent="0.25">
      <c r="A178" s="83" t="s">
        <v>350</v>
      </c>
      <c r="B178" s="85" t="s">
        <v>358</v>
      </c>
      <c r="C178" s="86" t="s">
        <v>359</v>
      </c>
      <c r="D178" s="101">
        <v>0</v>
      </c>
      <c r="E178" s="101">
        <v>0</v>
      </c>
      <c r="F178" s="101">
        <v>0</v>
      </c>
      <c r="G178" s="101">
        <v>0</v>
      </c>
      <c r="H178" s="101">
        <v>0</v>
      </c>
      <c r="I178" s="101">
        <v>8.2163850200000006</v>
      </c>
      <c r="J178" s="101">
        <v>0</v>
      </c>
      <c r="K178" s="101">
        <v>0</v>
      </c>
      <c r="L178" s="101">
        <v>8.2163850200000006</v>
      </c>
      <c r="M178" s="101">
        <v>0</v>
      </c>
      <c r="N178" s="101">
        <v>8.2163850200000006</v>
      </c>
      <c r="O178" s="102">
        <v>0</v>
      </c>
      <c r="P178" s="101">
        <v>0</v>
      </c>
      <c r="Q178" s="102">
        <v>0</v>
      </c>
      <c r="R178" s="101">
        <v>0</v>
      </c>
      <c r="S178" s="102">
        <v>0</v>
      </c>
      <c r="T178" s="101">
        <v>8.2163850200000006</v>
      </c>
      <c r="U178" s="102">
        <v>0</v>
      </c>
      <c r="V178" s="101">
        <v>0</v>
      </c>
      <c r="W178" s="105">
        <v>0</v>
      </c>
      <c r="X178" s="84" t="s">
        <v>553</v>
      </c>
    </row>
    <row r="179" spans="1:24" ht="31.5" x14ac:dyDescent="0.25">
      <c r="A179" s="83" t="s">
        <v>360</v>
      </c>
      <c r="B179" s="85" t="s">
        <v>361</v>
      </c>
      <c r="C179" s="86" t="s">
        <v>37</v>
      </c>
      <c r="D179" s="101">
        <v>0</v>
      </c>
      <c r="E179" s="101">
        <v>0</v>
      </c>
      <c r="F179" s="101">
        <v>0</v>
      </c>
      <c r="G179" s="101">
        <v>0</v>
      </c>
      <c r="H179" s="101">
        <v>0</v>
      </c>
      <c r="I179" s="101">
        <v>0</v>
      </c>
      <c r="J179" s="101">
        <v>0</v>
      </c>
      <c r="K179" s="101">
        <v>0</v>
      </c>
      <c r="L179" s="101">
        <v>0</v>
      </c>
      <c r="M179" s="101">
        <v>0</v>
      </c>
      <c r="N179" s="101">
        <v>0</v>
      </c>
      <c r="O179" s="102">
        <v>0</v>
      </c>
      <c r="P179" s="101">
        <v>0</v>
      </c>
      <c r="Q179" s="102">
        <v>0</v>
      </c>
      <c r="R179" s="101">
        <v>0</v>
      </c>
      <c r="S179" s="102">
        <v>0</v>
      </c>
      <c r="T179" s="101">
        <v>0</v>
      </c>
      <c r="U179" s="102">
        <v>0</v>
      </c>
      <c r="V179" s="101">
        <v>0</v>
      </c>
      <c r="W179" s="102">
        <v>0</v>
      </c>
      <c r="X179" s="97" t="s">
        <v>38</v>
      </c>
    </row>
    <row r="180" spans="1:24" ht="31.5" x14ac:dyDescent="0.25">
      <c r="A180" s="83" t="s">
        <v>362</v>
      </c>
      <c r="B180" s="85" t="s">
        <v>363</v>
      </c>
      <c r="C180" s="86" t="s">
        <v>37</v>
      </c>
      <c r="D180" s="101">
        <v>0</v>
      </c>
      <c r="E180" s="101">
        <v>0</v>
      </c>
      <c r="F180" s="101">
        <v>0</v>
      </c>
      <c r="G180" s="101">
        <v>0</v>
      </c>
      <c r="H180" s="101">
        <v>0</v>
      </c>
      <c r="I180" s="101">
        <v>0</v>
      </c>
      <c r="J180" s="101">
        <v>0</v>
      </c>
      <c r="K180" s="101">
        <v>0</v>
      </c>
      <c r="L180" s="101">
        <v>0</v>
      </c>
      <c r="M180" s="101">
        <v>0</v>
      </c>
      <c r="N180" s="101">
        <v>0</v>
      </c>
      <c r="O180" s="102">
        <v>0</v>
      </c>
      <c r="P180" s="101">
        <v>0</v>
      </c>
      <c r="Q180" s="102">
        <v>0</v>
      </c>
      <c r="R180" s="101">
        <v>0</v>
      </c>
      <c r="S180" s="102">
        <v>0</v>
      </c>
      <c r="T180" s="101">
        <v>0</v>
      </c>
      <c r="U180" s="102">
        <v>0</v>
      </c>
      <c r="V180" s="101">
        <v>0</v>
      </c>
      <c r="W180" s="102">
        <v>0</v>
      </c>
      <c r="X180" s="97" t="s">
        <v>38</v>
      </c>
    </row>
    <row r="181" spans="1:24" ht="47.25" x14ac:dyDescent="0.25">
      <c r="A181" s="83" t="s">
        <v>364</v>
      </c>
      <c r="B181" s="85" t="s">
        <v>365</v>
      </c>
      <c r="C181" s="86" t="s">
        <v>37</v>
      </c>
      <c r="D181" s="101">
        <v>0</v>
      </c>
      <c r="E181" s="101">
        <v>0</v>
      </c>
      <c r="F181" s="101">
        <v>0</v>
      </c>
      <c r="G181" s="101">
        <v>0</v>
      </c>
      <c r="H181" s="101">
        <v>0</v>
      </c>
      <c r="I181" s="101">
        <v>0</v>
      </c>
      <c r="J181" s="101">
        <v>0</v>
      </c>
      <c r="K181" s="101">
        <v>0</v>
      </c>
      <c r="L181" s="101">
        <v>0</v>
      </c>
      <c r="M181" s="101">
        <v>0</v>
      </c>
      <c r="N181" s="101">
        <v>0</v>
      </c>
      <c r="O181" s="102">
        <v>0</v>
      </c>
      <c r="P181" s="101">
        <v>0</v>
      </c>
      <c r="Q181" s="102">
        <v>0</v>
      </c>
      <c r="R181" s="101">
        <v>0</v>
      </c>
      <c r="S181" s="102">
        <v>0</v>
      </c>
      <c r="T181" s="101">
        <v>0</v>
      </c>
      <c r="U181" s="102">
        <v>0</v>
      </c>
      <c r="V181" s="101">
        <v>0</v>
      </c>
      <c r="W181" s="102">
        <v>0</v>
      </c>
      <c r="X181" s="97" t="s">
        <v>38</v>
      </c>
    </row>
    <row r="182" spans="1:24" ht="47.25" x14ac:dyDescent="0.25">
      <c r="A182" s="83" t="s">
        <v>366</v>
      </c>
      <c r="B182" s="85" t="s">
        <v>367</v>
      </c>
      <c r="C182" s="86" t="s">
        <v>37</v>
      </c>
      <c r="D182" s="101">
        <v>0</v>
      </c>
      <c r="E182" s="101">
        <v>0</v>
      </c>
      <c r="F182" s="101">
        <v>0</v>
      </c>
      <c r="G182" s="101">
        <v>0</v>
      </c>
      <c r="H182" s="101">
        <v>0</v>
      </c>
      <c r="I182" s="101">
        <v>0</v>
      </c>
      <c r="J182" s="101">
        <v>0</v>
      </c>
      <c r="K182" s="101">
        <v>0</v>
      </c>
      <c r="L182" s="101">
        <v>0</v>
      </c>
      <c r="M182" s="101">
        <v>0</v>
      </c>
      <c r="N182" s="101">
        <v>0</v>
      </c>
      <c r="O182" s="102">
        <v>0</v>
      </c>
      <c r="P182" s="101">
        <v>0</v>
      </c>
      <c r="Q182" s="102">
        <v>0</v>
      </c>
      <c r="R182" s="101">
        <v>0</v>
      </c>
      <c r="S182" s="102">
        <v>0</v>
      </c>
      <c r="T182" s="101">
        <v>0</v>
      </c>
      <c r="U182" s="102">
        <v>0</v>
      </c>
      <c r="V182" s="101">
        <v>0</v>
      </c>
      <c r="W182" s="102">
        <v>0</v>
      </c>
      <c r="X182" s="97" t="s">
        <v>38</v>
      </c>
    </row>
    <row r="183" spans="1:24" ht="47.25" x14ac:dyDescent="0.25">
      <c r="A183" s="83" t="s">
        <v>368</v>
      </c>
      <c r="B183" s="85" t="s">
        <v>369</v>
      </c>
      <c r="C183" s="86" t="s">
        <v>37</v>
      </c>
      <c r="D183" s="101">
        <v>0</v>
      </c>
      <c r="E183" s="101">
        <v>0</v>
      </c>
      <c r="F183" s="101">
        <v>0</v>
      </c>
      <c r="G183" s="101">
        <v>0</v>
      </c>
      <c r="H183" s="101">
        <v>0</v>
      </c>
      <c r="I183" s="101">
        <v>0</v>
      </c>
      <c r="J183" s="101">
        <v>0</v>
      </c>
      <c r="K183" s="101">
        <v>0</v>
      </c>
      <c r="L183" s="101">
        <v>0</v>
      </c>
      <c r="M183" s="101">
        <v>0</v>
      </c>
      <c r="N183" s="101">
        <v>0</v>
      </c>
      <c r="O183" s="102">
        <v>0</v>
      </c>
      <c r="P183" s="101">
        <v>0</v>
      </c>
      <c r="Q183" s="102">
        <v>0</v>
      </c>
      <c r="R183" s="101">
        <v>0</v>
      </c>
      <c r="S183" s="102">
        <v>0</v>
      </c>
      <c r="T183" s="101">
        <v>0</v>
      </c>
      <c r="U183" s="102">
        <v>0</v>
      </c>
      <c r="V183" s="101">
        <v>0</v>
      </c>
      <c r="W183" s="102">
        <v>0</v>
      </c>
      <c r="X183" s="97" t="s">
        <v>38</v>
      </c>
    </row>
    <row r="184" spans="1:24" ht="47.25" x14ac:dyDescent="0.25">
      <c r="A184" s="83" t="s">
        <v>370</v>
      </c>
      <c r="B184" s="85" t="s">
        <v>371</v>
      </c>
      <c r="C184" s="86" t="s">
        <v>37</v>
      </c>
      <c r="D184" s="101">
        <v>0</v>
      </c>
      <c r="E184" s="101">
        <v>0</v>
      </c>
      <c r="F184" s="101">
        <v>0</v>
      </c>
      <c r="G184" s="101">
        <v>0</v>
      </c>
      <c r="H184" s="101">
        <v>0</v>
      </c>
      <c r="I184" s="101">
        <v>0</v>
      </c>
      <c r="J184" s="101">
        <v>0</v>
      </c>
      <c r="K184" s="101">
        <v>0</v>
      </c>
      <c r="L184" s="101">
        <v>0</v>
      </c>
      <c r="M184" s="101">
        <v>0</v>
      </c>
      <c r="N184" s="101">
        <v>0</v>
      </c>
      <c r="O184" s="102">
        <v>0</v>
      </c>
      <c r="P184" s="101">
        <v>0</v>
      </c>
      <c r="Q184" s="102">
        <v>0</v>
      </c>
      <c r="R184" s="101">
        <v>0</v>
      </c>
      <c r="S184" s="102">
        <v>0</v>
      </c>
      <c r="T184" s="101">
        <v>0</v>
      </c>
      <c r="U184" s="102">
        <v>0</v>
      </c>
      <c r="V184" s="101">
        <v>0</v>
      </c>
      <c r="W184" s="102">
        <v>0</v>
      </c>
      <c r="X184" s="97" t="s">
        <v>38</v>
      </c>
    </row>
    <row r="185" spans="1:24" ht="47.25" x14ac:dyDescent="0.25">
      <c r="A185" s="99" t="s">
        <v>372</v>
      </c>
      <c r="B185" s="99" t="s">
        <v>70</v>
      </c>
      <c r="C185" s="86" t="s">
        <v>37</v>
      </c>
      <c r="D185" s="96">
        <v>214.52626774000001</v>
      </c>
      <c r="E185" s="96">
        <v>0</v>
      </c>
      <c r="F185" s="96">
        <v>0</v>
      </c>
      <c r="G185" s="96">
        <v>214.52626774000001</v>
      </c>
      <c r="H185" s="96">
        <v>0</v>
      </c>
      <c r="I185" s="96">
        <v>33.236135159999996</v>
      </c>
      <c r="J185" s="96">
        <v>0</v>
      </c>
      <c r="K185" s="96">
        <v>0</v>
      </c>
      <c r="L185" s="96">
        <v>33.236135159999996</v>
      </c>
      <c r="M185" s="96">
        <v>0</v>
      </c>
      <c r="N185" s="110">
        <v>-181.29013258000001</v>
      </c>
      <c r="O185" s="112">
        <v>-0.84507195547595459</v>
      </c>
      <c r="P185" s="110">
        <v>0</v>
      </c>
      <c r="Q185" s="112">
        <v>0</v>
      </c>
      <c r="R185" s="110">
        <v>0</v>
      </c>
      <c r="S185" s="112">
        <v>0</v>
      </c>
      <c r="T185" s="110">
        <v>-181.29013258000001</v>
      </c>
      <c r="U185" s="112">
        <v>-0.84507195547595459</v>
      </c>
      <c r="V185" s="110">
        <v>0</v>
      </c>
      <c r="W185" s="112">
        <v>0</v>
      </c>
      <c r="X185" s="97" t="s">
        <v>38</v>
      </c>
    </row>
    <row r="186" spans="1:24" ht="31.5" x14ac:dyDescent="0.25">
      <c r="A186" s="83" t="s">
        <v>373</v>
      </c>
      <c r="B186" s="95" t="s">
        <v>71</v>
      </c>
      <c r="C186" s="86" t="s">
        <v>37</v>
      </c>
      <c r="D186" s="96">
        <v>0</v>
      </c>
      <c r="E186" s="96">
        <v>0</v>
      </c>
      <c r="F186" s="96">
        <v>0</v>
      </c>
      <c r="G186" s="96">
        <v>0</v>
      </c>
      <c r="H186" s="96">
        <v>0</v>
      </c>
      <c r="I186" s="96">
        <v>0</v>
      </c>
      <c r="J186" s="96">
        <v>0</v>
      </c>
      <c r="K186" s="96">
        <v>0</v>
      </c>
      <c r="L186" s="96">
        <v>0</v>
      </c>
      <c r="M186" s="96">
        <v>0</v>
      </c>
      <c r="N186" s="110">
        <v>0</v>
      </c>
      <c r="O186" s="112">
        <v>0</v>
      </c>
      <c r="P186" s="110">
        <v>0</v>
      </c>
      <c r="Q186" s="112">
        <v>0</v>
      </c>
      <c r="R186" s="110">
        <v>0</v>
      </c>
      <c r="S186" s="112">
        <v>0</v>
      </c>
      <c r="T186" s="110">
        <v>0</v>
      </c>
      <c r="U186" s="112">
        <v>0</v>
      </c>
      <c r="V186" s="110">
        <v>0</v>
      </c>
      <c r="W186" s="112">
        <v>0</v>
      </c>
      <c r="X186" s="97" t="s">
        <v>38</v>
      </c>
    </row>
    <row r="187" spans="1:24" ht="31.5" x14ac:dyDescent="0.25">
      <c r="A187" s="83" t="s">
        <v>374</v>
      </c>
      <c r="B187" s="95" t="s">
        <v>72</v>
      </c>
      <c r="C187" s="86" t="s">
        <v>37</v>
      </c>
      <c r="D187" s="96">
        <v>214.52626774000001</v>
      </c>
      <c r="E187" s="96">
        <v>0</v>
      </c>
      <c r="F187" s="96">
        <v>0</v>
      </c>
      <c r="G187" s="96">
        <v>214.52626774000001</v>
      </c>
      <c r="H187" s="96">
        <v>0</v>
      </c>
      <c r="I187" s="96">
        <v>33.236135159999996</v>
      </c>
      <c r="J187" s="96">
        <v>0</v>
      </c>
      <c r="K187" s="96">
        <v>0</v>
      </c>
      <c r="L187" s="96">
        <v>33.236135159999996</v>
      </c>
      <c r="M187" s="96">
        <v>0</v>
      </c>
      <c r="N187" s="110">
        <v>-181.29013258000001</v>
      </c>
      <c r="O187" s="112">
        <v>-0.84507195547595459</v>
      </c>
      <c r="P187" s="110">
        <v>0</v>
      </c>
      <c r="Q187" s="112">
        <v>0</v>
      </c>
      <c r="R187" s="110">
        <v>0</v>
      </c>
      <c r="S187" s="112">
        <v>0</v>
      </c>
      <c r="T187" s="110">
        <v>-181.29013258000001</v>
      </c>
      <c r="U187" s="112">
        <v>-0.84507195547595459</v>
      </c>
      <c r="V187" s="110">
        <v>0</v>
      </c>
      <c r="W187" s="112">
        <v>0</v>
      </c>
      <c r="X187" s="97" t="s">
        <v>38</v>
      </c>
    </row>
    <row r="188" spans="1:24" ht="110.25" x14ac:dyDescent="0.25">
      <c r="A188" s="83" t="s">
        <v>374</v>
      </c>
      <c r="B188" s="85" t="s">
        <v>375</v>
      </c>
      <c r="C188" s="86" t="s">
        <v>376</v>
      </c>
      <c r="D188" s="101">
        <v>33.190944360000003</v>
      </c>
      <c r="E188" s="101">
        <v>0</v>
      </c>
      <c r="F188" s="101">
        <v>0</v>
      </c>
      <c r="G188" s="101">
        <v>33.190944360000003</v>
      </c>
      <c r="H188" s="101">
        <v>0</v>
      </c>
      <c r="I188" s="101">
        <v>0</v>
      </c>
      <c r="J188" s="101">
        <v>0</v>
      </c>
      <c r="K188" s="101">
        <v>0</v>
      </c>
      <c r="L188" s="101">
        <v>0</v>
      </c>
      <c r="M188" s="101">
        <v>0</v>
      </c>
      <c r="N188" s="101">
        <v>-33.190944360000003</v>
      </c>
      <c r="O188" s="102">
        <v>-1</v>
      </c>
      <c r="P188" s="101">
        <v>0</v>
      </c>
      <c r="Q188" s="102">
        <v>0</v>
      </c>
      <c r="R188" s="101">
        <v>0</v>
      </c>
      <c r="S188" s="102">
        <v>0</v>
      </c>
      <c r="T188" s="101">
        <v>-33.190944360000003</v>
      </c>
      <c r="U188" s="102">
        <v>-1</v>
      </c>
      <c r="V188" s="101">
        <v>0</v>
      </c>
      <c r="W188" s="105">
        <v>0</v>
      </c>
      <c r="X188" s="84" t="s">
        <v>551</v>
      </c>
    </row>
    <row r="189" spans="1:24" ht="110.25" x14ac:dyDescent="0.25">
      <c r="A189" s="83" t="s">
        <v>374</v>
      </c>
      <c r="B189" s="85" t="s">
        <v>377</v>
      </c>
      <c r="C189" s="86" t="s">
        <v>378</v>
      </c>
      <c r="D189" s="101">
        <v>26.831420720000001</v>
      </c>
      <c r="E189" s="101">
        <v>0</v>
      </c>
      <c r="F189" s="101">
        <v>0</v>
      </c>
      <c r="G189" s="101">
        <v>26.831420720000001</v>
      </c>
      <c r="H189" s="101">
        <v>0</v>
      </c>
      <c r="I189" s="101">
        <v>0.23405591000000001</v>
      </c>
      <c r="J189" s="101">
        <v>0</v>
      </c>
      <c r="K189" s="101">
        <v>0</v>
      </c>
      <c r="L189" s="101">
        <v>0.23405591000000001</v>
      </c>
      <c r="M189" s="101">
        <v>0</v>
      </c>
      <c r="N189" s="101">
        <v>-26.597364810000002</v>
      </c>
      <c r="O189" s="102">
        <v>-0.99127679773492072</v>
      </c>
      <c r="P189" s="101">
        <v>0</v>
      </c>
      <c r="Q189" s="102">
        <v>0</v>
      </c>
      <c r="R189" s="101">
        <v>0</v>
      </c>
      <c r="S189" s="102">
        <v>0</v>
      </c>
      <c r="T189" s="101">
        <v>-26.597364810000002</v>
      </c>
      <c r="U189" s="102">
        <v>-0.99127679773492072</v>
      </c>
      <c r="V189" s="101">
        <v>0</v>
      </c>
      <c r="W189" s="105">
        <v>0</v>
      </c>
      <c r="X189" s="84" t="s">
        <v>580</v>
      </c>
    </row>
    <row r="190" spans="1:24" ht="110.25" x14ac:dyDescent="0.25">
      <c r="A190" s="83" t="s">
        <v>374</v>
      </c>
      <c r="B190" s="85" t="s">
        <v>379</v>
      </c>
      <c r="C190" s="86" t="s">
        <v>380</v>
      </c>
      <c r="D190" s="101">
        <v>21.05028836</v>
      </c>
      <c r="E190" s="101">
        <v>0</v>
      </c>
      <c r="F190" s="101">
        <v>0</v>
      </c>
      <c r="G190" s="101">
        <v>21.05028836</v>
      </c>
      <c r="H190" s="101">
        <v>0</v>
      </c>
      <c r="I190" s="101">
        <v>18.82060628</v>
      </c>
      <c r="J190" s="101">
        <v>0</v>
      </c>
      <c r="K190" s="101">
        <v>0</v>
      </c>
      <c r="L190" s="101">
        <v>18.82060628</v>
      </c>
      <c r="M190" s="101">
        <v>0</v>
      </c>
      <c r="N190" s="101">
        <v>-2.2296820799999999</v>
      </c>
      <c r="O190" s="102">
        <v>-0.10592168819106856</v>
      </c>
      <c r="P190" s="101">
        <v>0</v>
      </c>
      <c r="Q190" s="102">
        <v>0</v>
      </c>
      <c r="R190" s="101">
        <v>0</v>
      </c>
      <c r="S190" s="102">
        <v>0</v>
      </c>
      <c r="T190" s="101">
        <v>-2.2296820799999999</v>
      </c>
      <c r="U190" s="102">
        <v>-0.10592168819106856</v>
      </c>
      <c r="V190" s="101">
        <v>0</v>
      </c>
      <c r="W190" s="105">
        <v>0</v>
      </c>
      <c r="X190" s="84" t="s">
        <v>551</v>
      </c>
    </row>
    <row r="191" spans="1:24" ht="110.25" x14ac:dyDescent="0.25">
      <c r="A191" s="83" t="s">
        <v>374</v>
      </c>
      <c r="B191" s="85" t="s">
        <v>381</v>
      </c>
      <c r="C191" s="86" t="s">
        <v>382</v>
      </c>
      <c r="D191" s="101">
        <v>24.98453949</v>
      </c>
      <c r="E191" s="101">
        <v>0</v>
      </c>
      <c r="F191" s="101">
        <v>0</v>
      </c>
      <c r="G191" s="101">
        <v>24.98453949</v>
      </c>
      <c r="H191" s="101">
        <v>0</v>
      </c>
      <c r="I191" s="101">
        <v>0</v>
      </c>
      <c r="J191" s="101">
        <v>0</v>
      </c>
      <c r="K191" s="101">
        <v>0</v>
      </c>
      <c r="L191" s="101">
        <v>0</v>
      </c>
      <c r="M191" s="101">
        <v>0</v>
      </c>
      <c r="N191" s="101">
        <v>-24.98453949</v>
      </c>
      <c r="O191" s="102">
        <v>-1</v>
      </c>
      <c r="P191" s="101">
        <v>0</v>
      </c>
      <c r="Q191" s="102">
        <v>0</v>
      </c>
      <c r="R191" s="101">
        <v>0</v>
      </c>
      <c r="S191" s="102">
        <v>0</v>
      </c>
      <c r="T191" s="101">
        <v>-24.98453949</v>
      </c>
      <c r="U191" s="102">
        <v>-1</v>
      </c>
      <c r="V191" s="101">
        <v>0</v>
      </c>
      <c r="W191" s="105">
        <v>0</v>
      </c>
      <c r="X191" s="84" t="s">
        <v>551</v>
      </c>
    </row>
    <row r="192" spans="1:24" ht="110.25" x14ac:dyDescent="0.25">
      <c r="A192" s="83" t="s">
        <v>374</v>
      </c>
      <c r="B192" s="85" t="s">
        <v>383</v>
      </c>
      <c r="C192" s="86" t="s">
        <v>384</v>
      </c>
      <c r="D192" s="101">
        <v>33.659113169999998</v>
      </c>
      <c r="E192" s="101">
        <v>0</v>
      </c>
      <c r="F192" s="101">
        <v>0</v>
      </c>
      <c r="G192" s="101">
        <v>33.659113169999998</v>
      </c>
      <c r="H192" s="101">
        <v>0</v>
      </c>
      <c r="I192" s="101">
        <v>0</v>
      </c>
      <c r="J192" s="101">
        <v>0</v>
      </c>
      <c r="K192" s="101">
        <v>0</v>
      </c>
      <c r="L192" s="101">
        <v>0</v>
      </c>
      <c r="M192" s="101">
        <v>0</v>
      </c>
      <c r="N192" s="101">
        <v>-33.659113169999998</v>
      </c>
      <c r="O192" s="102">
        <v>-1</v>
      </c>
      <c r="P192" s="101">
        <v>0</v>
      </c>
      <c r="Q192" s="102">
        <v>0</v>
      </c>
      <c r="R192" s="101">
        <v>0</v>
      </c>
      <c r="S192" s="102">
        <v>0</v>
      </c>
      <c r="T192" s="101">
        <v>-33.659113169999998</v>
      </c>
      <c r="U192" s="102">
        <v>-1</v>
      </c>
      <c r="V192" s="101">
        <v>0</v>
      </c>
      <c r="W192" s="105">
        <v>0</v>
      </c>
      <c r="X192" s="84" t="s">
        <v>551</v>
      </c>
    </row>
    <row r="193" spans="1:24" ht="110.25" x14ac:dyDescent="0.25">
      <c r="A193" s="83" t="s">
        <v>374</v>
      </c>
      <c r="B193" s="85" t="s">
        <v>385</v>
      </c>
      <c r="C193" s="86" t="s">
        <v>386</v>
      </c>
      <c r="D193" s="101">
        <v>1.53581816</v>
      </c>
      <c r="E193" s="101">
        <v>0</v>
      </c>
      <c r="F193" s="101">
        <v>0</v>
      </c>
      <c r="G193" s="101">
        <v>1.53581816</v>
      </c>
      <c r="H193" s="101">
        <v>0</v>
      </c>
      <c r="I193" s="101">
        <v>0</v>
      </c>
      <c r="J193" s="101">
        <v>0</v>
      </c>
      <c r="K193" s="101">
        <v>0</v>
      </c>
      <c r="L193" s="101">
        <v>0</v>
      </c>
      <c r="M193" s="101">
        <v>0</v>
      </c>
      <c r="N193" s="101">
        <v>-1.53581816</v>
      </c>
      <c r="O193" s="102">
        <v>-1</v>
      </c>
      <c r="P193" s="101">
        <v>0</v>
      </c>
      <c r="Q193" s="102">
        <v>0</v>
      </c>
      <c r="R193" s="101">
        <v>0</v>
      </c>
      <c r="S193" s="102">
        <v>0</v>
      </c>
      <c r="T193" s="101">
        <v>-1.53581816</v>
      </c>
      <c r="U193" s="102">
        <v>-1</v>
      </c>
      <c r="V193" s="101">
        <v>0</v>
      </c>
      <c r="W193" s="105">
        <v>0</v>
      </c>
      <c r="X193" s="84" t="s">
        <v>551</v>
      </c>
    </row>
    <row r="194" spans="1:24" ht="110.25" x14ac:dyDescent="0.25">
      <c r="A194" s="83" t="s">
        <v>374</v>
      </c>
      <c r="B194" s="85" t="s">
        <v>387</v>
      </c>
      <c r="C194" s="86" t="s">
        <v>388</v>
      </c>
      <c r="D194" s="101">
        <v>1.56576362</v>
      </c>
      <c r="E194" s="101">
        <v>0</v>
      </c>
      <c r="F194" s="101">
        <v>0</v>
      </c>
      <c r="G194" s="101">
        <v>1.56576362</v>
      </c>
      <c r="H194" s="101">
        <v>0</v>
      </c>
      <c r="I194" s="101">
        <v>0</v>
      </c>
      <c r="J194" s="101">
        <v>0</v>
      </c>
      <c r="K194" s="101">
        <v>0</v>
      </c>
      <c r="L194" s="101">
        <v>0</v>
      </c>
      <c r="M194" s="101">
        <v>0</v>
      </c>
      <c r="N194" s="101">
        <v>-1.56576362</v>
      </c>
      <c r="O194" s="102">
        <v>-1</v>
      </c>
      <c r="P194" s="101">
        <v>0</v>
      </c>
      <c r="Q194" s="102">
        <v>0</v>
      </c>
      <c r="R194" s="101">
        <v>0</v>
      </c>
      <c r="S194" s="102">
        <v>0</v>
      </c>
      <c r="T194" s="101">
        <v>-1.56576362</v>
      </c>
      <c r="U194" s="102">
        <v>-1</v>
      </c>
      <c r="V194" s="101">
        <v>0</v>
      </c>
      <c r="W194" s="105">
        <v>0</v>
      </c>
      <c r="X194" s="84" t="s">
        <v>551</v>
      </c>
    </row>
    <row r="195" spans="1:24" ht="110.25" x14ac:dyDescent="0.25">
      <c r="A195" s="83" t="s">
        <v>374</v>
      </c>
      <c r="B195" s="85" t="s">
        <v>389</v>
      </c>
      <c r="C195" s="86" t="s">
        <v>390</v>
      </c>
      <c r="D195" s="101">
        <v>1.5158545299999999</v>
      </c>
      <c r="E195" s="101">
        <v>0</v>
      </c>
      <c r="F195" s="101">
        <v>0</v>
      </c>
      <c r="G195" s="101">
        <v>1.5158545299999999</v>
      </c>
      <c r="H195" s="101">
        <v>0</v>
      </c>
      <c r="I195" s="101">
        <v>0</v>
      </c>
      <c r="J195" s="101">
        <v>0</v>
      </c>
      <c r="K195" s="101">
        <v>0</v>
      </c>
      <c r="L195" s="101">
        <v>0</v>
      </c>
      <c r="M195" s="101">
        <v>0</v>
      </c>
      <c r="N195" s="101">
        <v>-1.5158545299999999</v>
      </c>
      <c r="O195" s="102">
        <v>-1</v>
      </c>
      <c r="P195" s="101">
        <v>0</v>
      </c>
      <c r="Q195" s="102">
        <v>0</v>
      </c>
      <c r="R195" s="101">
        <v>0</v>
      </c>
      <c r="S195" s="102">
        <v>0</v>
      </c>
      <c r="T195" s="101">
        <v>-1.5158545299999999</v>
      </c>
      <c r="U195" s="102">
        <v>-1</v>
      </c>
      <c r="V195" s="101">
        <v>0</v>
      </c>
      <c r="W195" s="105">
        <v>0</v>
      </c>
      <c r="X195" s="84" t="s">
        <v>551</v>
      </c>
    </row>
    <row r="196" spans="1:24" ht="236.25" x14ac:dyDescent="0.25">
      <c r="A196" s="83" t="s">
        <v>374</v>
      </c>
      <c r="B196" s="85" t="s">
        <v>391</v>
      </c>
      <c r="C196" s="86" t="s">
        <v>392</v>
      </c>
      <c r="D196" s="101">
        <v>10.333597340000001</v>
      </c>
      <c r="E196" s="101">
        <v>0</v>
      </c>
      <c r="F196" s="101">
        <v>0</v>
      </c>
      <c r="G196" s="101">
        <v>10.333597340000001</v>
      </c>
      <c r="H196" s="101">
        <v>0</v>
      </c>
      <c r="I196" s="101">
        <v>9.3921767599999999</v>
      </c>
      <c r="J196" s="101">
        <v>0</v>
      </c>
      <c r="K196" s="101">
        <v>0</v>
      </c>
      <c r="L196" s="101">
        <v>9.3921767599999999</v>
      </c>
      <c r="M196" s="101">
        <v>0</v>
      </c>
      <c r="N196" s="101">
        <v>-0.94142058000000084</v>
      </c>
      <c r="O196" s="102">
        <v>-9.1102889828683878E-2</v>
      </c>
      <c r="P196" s="101">
        <v>0</v>
      </c>
      <c r="Q196" s="102">
        <v>0</v>
      </c>
      <c r="R196" s="101">
        <v>0</v>
      </c>
      <c r="S196" s="102">
        <v>0</v>
      </c>
      <c r="T196" s="101">
        <v>-0.94142058000000084</v>
      </c>
      <c r="U196" s="102">
        <v>-9.1102889828683878E-2</v>
      </c>
      <c r="V196" s="101">
        <v>0</v>
      </c>
      <c r="W196" s="105">
        <v>0</v>
      </c>
      <c r="X196" s="84" t="s">
        <v>581</v>
      </c>
    </row>
    <row r="197" spans="1:24" ht="47.25" x14ac:dyDescent="0.25">
      <c r="A197" s="83" t="s">
        <v>374</v>
      </c>
      <c r="B197" s="85" t="s">
        <v>393</v>
      </c>
      <c r="C197" s="86" t="s">
        <v>394</v>
      </c>
      <c r="D197" s="101">
        <v>20.792482570000001</v>
      </c>
      <c r="E197" s="101">
        <v>0</v>
      </c>
      <c r="F197" s="101">
        <v>0</v>
      </c>
      <c r="G197" s="101">
        <v>20.792482570000001</v>
      </c>
      <c r="H197" s="101">
        <v>0</v>
      </c>
      <c r="I197" s="101">
        <v>0</v>
      </c>
      <c r="J197" s="101">
        <v>0</v>
      </c>
      <c r="K197" s="101">
        <v>0</v>
      </c>
      <c r="L197" s="101">
        <v>0</v>
      </c>
      <c r="M197" s="101">
        <v>0</v>
      </c>
      <c r="N197" s="101">
        <v>-20.792482570000001</v>
      </c>
      <c r="O197" s="102">
        <v>-1</v>
      </c>
      <c r="P197" s="101">
        <v>0</v>
      </c>
      <c r="Q197" s="102">
        <v>0</v>
      </c>
      <c r="R197" s="101">
        <v>0</v>
      </c>
      <c r="S197" s="102">
        <v>0</v>
      </c>
      <c r="T197" s="101">
        <v>-20.792482570000001</v>
      </c>
      <c r="U197" s="102">
        <v>-1</v>
      </c>
      <c r="V197" s="101">
        <v>0</v>
      </c>
      <c r="W197" s="105">
        <v>0</v>
      </c>
      <c r="X197" s="84" t="s">
        <v>551</v>
      </c>
    </row>
    <row r="198" spans="1:24" ht="47.25" x14ac:dyDescent="0.25">
      <c r="A198" s="83" t="s">
        <v>374</v>
      </c>
      <c r="B198" s="85" t="s">
        <v>395</v>
      </c>
      <c r="C198" s="86" t="s">
        <v>396</v>
      </c>
      <c r="D198" s="101">
        <v>0</v>
      </c>
      <c r="E198" s="101">
        <v>0</v>
      </c>
      <c r="F198" s="101">
        <v>0</v>
      </c>
      <c r="G198" s="101">
        <v>0</v>
      </c>
      <c r="H198" s="101">
        <v>0</v>
      </c>
      <c r="I198" s="101">
        <v>0.79642891000000005</v>
      </c>
      <c r="J198" s="101">
        <v>0</v>
      </c>
      <c r="K198" s="101">
        <v>0</v>
      </c>
      <c r="L198" s="101">
        <v>0.79642891000000005</v>
      </c>
      <c r="M198" s="101">
        <v>0</v>
      </c>
      <c r="N198" s="101">
        <v>0.79642891000000005</v>
      </c>
      <c r="O198" s="102">
        <v>0</v>
      </c>
      <c r="P198" s="101">
        <v>0</v>
      </c>
      <c r="Q198" s="102">
        <v>0</v>
      </c>
      <c r="R198" s="101">
        <v>0</v>
      </c>
      <c r="S198" s="102">
        <v>0</v>
      </c>
      <c r="T198" s="101">
        <v>0.79642891000000005</v>
      </c>
      <c r="U198" s="102">
        <v>0</v>
      </c>
      <c r="V198" s="101">
        <v>0</v>
      </c>
      <c r="W198" s="105">
        <v>0</v>
      </c>
      <c r="X198" s="84" t="s">
        <v>551</v>
      </c>
    </row>
    <row r="199" spans="1:24" ht="47.25" x14ac:dyDescent="0.25">
      <c r="A199" s="83" t="s">
        <v>374</v>
      </c>
      <c r="B199" s="85" t="s">
        <v>397</v>
      </c>
      <c r="C199" s="86" t="s">
        <v>398</v>
      </c>
      <c r="D199" s="101">
        <v>15.19620078</v>
      </c>
      <c r="E199" s="101">
        <v>0</v>
      </c>
      <c r="F199" s="101">
        <v>0</v>
      </c>
      <c r="G199" s="101">
        <v>15.19620078</v>
      </c>
      <c r="H199" s="101">
        <v>0</v>
      </c>
      <c r="I199" s="101">
        <v>0</v>
      </c>
      <c r="J199" s="101">
        <v>0</v>
      </c>
      <c r="K199" s="101">
        <v>0</v>
      </c>
      <c r="L199" s="101">
        <v>0</v>
      </c>
      <c r="M199" s="101">
        <v>0</v>
      </c>
      <c r="N199" s="101">
        <v>-15.19620078</v>
      </c>
      <c r="O199" s="102">
        <v>-1</v>
      </c>
      <c r="P199" s="101">
        <v>0</v>
      </c>
      <c r="Q199" s="102">
        <v>0</v>
      </c>
      <c r="R199" s="101">
        <v>0</v>
      </c>
      <c r="S199" s="102">
        <v>0</v>
      </c>
      <c r="T199" s="101">
        <v>-15.19620078</v>
      </c>
      <c r="U199" s="102">
        <v>-1</v>
      </c>
      <c r="V199" s="101">
        <v>0</v>
      </c>
      <c r="W199" s="105">
        <v>0</v>
      </c>
      <c r="X199" s="84" t="s">
        <v>551</v>
      </c>
    </row>
    <row r="200" spans="1:24" ht="236.25" x14ac:dyDescent="0.25">
      <c r="A200" s="83" t="s">
        <v>374</v>
      </c>
      <c r="B200" s="85" t="s">
        <v>399</v>
      </c>
      <c r="C200" s="86" t="s">
        <v>400</v>
      </c>
      <c r="D200" s="101">
        <v>8.3676673400000006</v>
      </c>
      <c r="E200" s="101">
        <v>0</v>
      </c>
      <c r="F200" s="101">
        <v>0</v>
      </c>
      <c r="G200" s="101">
        <v>8.3676673400000006</v>
      </c>
      <c r="H200" s="101">
        <v>0</v>
      </c>
      <c r="I200" s="101">
        <v>0</v>
      </c>
      <c r="J200" s="101">
        <v>0</v>
      </c>
      <c r="K200" s="101">
        <v>0</v>
      </c>
      <c r="L200" s="101">
        <v>0</v>
      </c>
      <c r="M200" s="101">
        <v>0</v>
      </c>
      <c r="N200" s="101">
        <v>-8.3676673400000006</v>
      </c>
      <c r="O200" s="102">
        <v>-1</v>
      </c>
      <c r="P200" s="101">
        <v>0</v>
      </c>
      <c r="Q200" s="102">
        <v>0</v>
      </c>
      <c r="R200" s="101">
        <v>0</v>
      </c>
      <c r="S200" s="102">
        <v>0</v>
      </c>
      <c r="T200" s="101">
        <v>-8.3676673400000006</v>
      </c>
      <c r="U200" s="102">
        <v>-1</v>
      </c>
      <c r="V200" s="101">
        <v>0</v>
      </c>
      <c r="W200" s="105">
        <v>0</v>
      </c>
      <c r="X200" s="84" t="s">
        <v>582</v>
      </c>
    </row>
    <row r="201" spans="1:24" ht="252" x14ac:dyDescent="0.25">
      <c r="A201" s="83" t="s">
        <v>374</v>
      </c>
      <c r="B201" s="85" t="s">
        <v>401</v>
      </c>
      <c r="C201" s="86" t="s">
        <v>402</v>
      </c>
      <c r="D201" s="101">
        <v>12.05233786</v>
      </c>
      <c r="E201" s="101">
        <v>0</v>
      </c>
      <c r="F201" s="101">
        <v>0</v>
      </c>
      <c r="G201" s="101">
        <v>12.05233786</v>
      </c>
      <c r="H201" s="101">
        <v>0</v>
      </c>
      <c r="I201" s="101">
        <v>3.9928672999999999</v>
      </c>
      <c r="J201" s="101">
        <v>0</v>
      </c>
      <c r="K201" s="101">
        <v>0</v>
      </c>
      <c r="L201" s="101">
        <v>3.9928672999999999</v>
      </c>
      <c r="M201" s="101">
        <v>0</v>
      </c>
      <c r="N201" s="101">
        <v>-8.0594705599999994</v>
      </c>
      <c r="O201" s="102">
        <v>-0.66870599327855218</v>
      </c>
      <c r="P201" s="101">
        <v>0</v>
      </c>
      <c r="Q201" s="102">
        <v>0</v>
      </c>
      <c r="R201" s="101">
        <v>0</v>
      </c>
      <c r="S201" s="102">
        <v>0</v>
      </c>
      <c r="T201" s="101">
        <v>-8.0594705599999994</v>
      </c>
      <c r="U201" s="102">
        <v>-0.66870599327855218</v>
      </c>
      <c r="V201" s="101">
        <v>0</v>
      </c>
      <c r="W201" s="105">
        <v>0</v>
      </c>
      <c r="X201" s="84" t="s">
        <v>583</v>
      </c>
    </row>
    <row r="202" spans="1:24" ht="126" x14ac:dyDescent="0.25">
      <c r="A202" s="83" t="s">
        <v>374</v>
      </c>
      <c r="B202" s="85" t="s">
        <v>403</v>
      </c>
      <c r="C202" s="86" t="s">
        <v>404</v>
      </c>
      <c r="D202" s="101" t="s">
        <v>38</v>
      </c>
      <c r="E202" s="101" t="s">
        <v>38</v>
      </c>
      <c r="F202" s="101" t="s">
        <v>38</v>
      </c>
      <c r="G202" s="101" t="s">
        <v>38</v>
      </c>
      <c r="H202" s="101" t="s">
        <v>38</v>
      </c>
      <c r="I202" s="101">
        <v>0</v>
      </c>
      <c r="J202" s="101">
        <v>0</v>
      </c>
      <c r="K202" s="101">
        <v>0</v>
      </c>
      <c r="L202" s="101">
        <v>0</v>
      </c>
      <c r="M202" s="101">
        <v>0</v>
      </c>
      <c r="N202" s="101" t="s">
        <v>38</v>
      </c>
      <c r="O202" s="102" t="s">
        <v>38</v>
      </c>
      <c r="P202" s="101" t="s">
        <v>38</v>
      </c>
      <c r="Q202" s="102" t="s">
        <v>38</v>
      </c>
      <c r="R202" s="101" t="s">
        <v>38</v>
      </c>
      <c r="S202" s="102" t="s">
        <v>38</v>
      </c>
      <c r="T202" s="101" t="s">
        <v>38</v>
      </c>
      <c r="U202" s="102" t="s">
        <v>38</v>
      </c>
      <c r="V202" s="101" t="s">
        <v>38</v>
      </c>
      <c r="W202" s="102" t="s">
        <v>38</v>
      </c>
      <c r="X202" s="84" t="s">
        <v>584</v>
      </c>
    </row>
    <row r="203" spans="1:24" ht="94.5" x14ac:dyDescent="0.25">
      <c r="A203" s="83" t="s">
        <v>374</v>
      </c>
      <c r="B203" s="85" t="s">
        <v>405</v>
      </c>
      <c r="C203" s="86" t="s">
        <v>406</v>
      </c>
      <c r="D203" s="101">
        <v>3.4502394399999998</v>
      </c>
      <c r="E203" s="101">
        <v>0</v>
      </c>
      <c r="F203" s="101">
        <v>0</v>
      </c>
      <c r="G203" s="101">
        <v>3.4502394399999998</v>
      </c>
      <c r="H203" s="101">
        <v>0</v>
      </c>
      <c r="I203" s="101">
        <v>0</v>
      </c>
      <c r="J203" s="101">
        <v>0</v>
      </c>
      <c r="K203" s="101">
        <v>0</v>
      </c>
      <c r="L203" s="101">
        <v>0</v>
      </c>
      <c r="M203" s="101">
        <v>0</v>
      </c>
      <c r="N203" s="101">
        <v>-3.4502394399999998</v>
      </c>
      <c r="O203" s="102">
        <v>-1</v>
      </c>
      <c r="P203" s="101">
        <v>0</v>
      </c>
      <c r="Q203" s="102">
        <v>0</v>
      </c>
      <c r="R203" s="101">
        <v>0</v>
      </c>
      <c r="S203" s="102">
        <v>0</v>
      </c>
      <c r="T203" s="101">
        <v>-3.4502394399999998</v>
      </c>
      <c r="U203" s="102">
        <v>-1</v>
      </c>
      <c r="V203" s="101">
        <v>0</v>
      </c>
      <c r="W203" s="105">
        <v>0</v>
      </c>
      <c r="X203" s="84" t="s">
        <v>585</v>
      </c>
    </row>
    <row r="204" spans="1:24" ht="63" x14ac:dyDescent="0.25">
      <c r="A204" s="98" t="s">
        <v>407</v>
      </c>
      <c r="B204" s="98" t="s">
        <v>73</v>
      </c>
      <c r="C204" s="86" t="s">
        <v>37</v>
      </c>
      <c r="D204" s="96">
        <v>0</v>
      </c>
      <c r="E204" s="96">
        <v>0</v>
      </c>
      <c r="F204" s="96">
        <v>0</v>
      </c>
      <c r="G204" s="96">
        <v>0</v>
      </c>
      <c r="H204" s="96">
        <v>0</v>
      </c>
      <c r="I204" s="96">
        <v>0</v>
      </c>
      <c r="J204" s="96">
        <v>0</v>
      </c>
      <c r="K204" s="96">
        <v>0</v>
      </c>
      <c r="L204" s="96">
        <v>0</v>
      </c>
      <c r="M204" s="96">
        <v>0</v>
      </c>
      <c r="N204" s="110">
        <v>0</v>
      </c>
      <c r="O204" s="112">
        <v>0</v>
      </c>
      <c r="P204" s="110">
        <v>0</v>
      </c>
      <c r="Q204" s="112">
        <v>0</v>
      </c>
      <c r="R204" s="110">
        <v>0</v>
      </c>
      <c r="S204" s="112">
        <v>0</v>
      </c>
      <c r="T204" s="110">
        <v>0</v>
      </c>
      <c r="U204" s="112">
        <v>0</v>
      </c>
      <c r="V204" s="110">
        <v>0</v>
      </c>
      <c r="W204" s="112">
        <v>0</v>
      </c>
      <c r="X204" s="97" t="s">
        <v>38</v>
      </c>
    </row>
    <row r="205" spans="1:24" ht="47.25" x14ac:dyDescent="0.25">
      <c r="A205" s="99" t="s">
        <v>408</v>
      </c>
      <c r="B205" s="99" t="s">
        <v>74</v>
      </c>
      <c r="C205" s="86" t="s">
        <v>37</v>
      </c>
      <c r="D205" s="96">
        <v>0</v>
      </c>
      <c r="E205" s="96">
        <v>0</v>
      </c>
      <c r="F205" s="96">
        <v>0</v>
      </c>
      <c r="G205" s="96">
        <v>0</v>
      </c>
      <c r="H205" s="96">
        <v>0</v>
      </c>
      <c r="I205" s="96">
        <v>0</v>
      </c>
      <c r="J205" s="96">
        <v>0</v>
      </c>
      <c r="K205" s="96">
        <v>0</v>
      </c>
      <c r="L205" s="96">
        <v>0</v>
      </c>
      <c r="M205" s="96">
        <v>0</v>
      </c>
      <c r="N205" s="110">
        <v>0</v>
      </c>
      <c r="O205" s="112">
        <v>0</v>
      </c>
      <c r="P205" s="110">
        <v>0</v>
      </c>
      <c r="Q205" s="112">
        <v>0</v>
      </c>
      <c r="R205" s="110">
        <v>0</v>
      </c>
      <c r="S205" s="112">
        <v>0</v>
      </c>
      <c r="T205" s="110">
        <v>0</v>
      </c>
      <c r="U205" s="112">
        <v>0</v>
      </c>
      <c r="V205" s="110">
        <v>0</v>
      </c>
      <c r="W205" s="112">
        <v>0</v>
      </c>
      <c r="X205" s="97" t="s">
        <v>38</v>
      </c>
    </row>
    <row r="206" spans="1:24" ht="47.25" x14ac:dyDescent="0.25">
      <c r="A206" s="99" t="s">
        <v>409</v>
      </c>
      <c r="B206" s="99" t="s">
        <v>75</v>
      </c>
      <c r="C206" s="86" t="s">
        <v>37</v>
      </c>
      <c r="D206" s="96">
        <v>0</v>
      </c>
      <c r="E206" s="96">
        <v>0</v>
      </c>
      <c r="F206" s="96">
        <v>0</v>
      </c>
      <c r="G206" s="96">
        <v>0</v>
      </c>
      <c r="H206" s="96">
        <v>0</v>
      </c>
      <c r="I206" s="96">
        <v>0</v>
      </c>
      <c r="J206" s="96">
        <v>0</v>
      </c>
      <c r="K206" s="96">
        <v>0</v>
      </c>
      <c r="L206" s="96">
        <v>0</v>
      </c>
      <c r="M206" s="96">
        <v>0</v>
      </c>
      <c r="N206" s="110">
        <v>0</v>
      </c>
      <c r="O206" s="112">
        <v>0</v>
      </c>
      <c r="P206" s="110">
        <v>0</v>
      </c>
      <c r="Q206" s="112">
        <v>0</v>
      </c>
      <c r="R206" s="110">
        <v>0</v>
      </c>
      <c r="S206" s="113">
        <v>0</v>
      </c>
      <c r="T206" s="110">
        <v>0</v>
      </c>
      <c r="U206" s="112">
        <v>0</v>
      </c>
      <c r="V206" s="110">
        <v>0</v>
      </c>
      <c r="W206" s="112">
        <v>0</v>
      </c>
      <c r="X206" s="97" t="s">
        <v>38</v>
      </c>
    </row>
    <row r="207" spans="1:24" ht="31.5" x14ac:dyDescent="0.25">
      <c r="A207" s="106" t="s">
        <v>410</v>
      </c>
      <c r="B207" s="98" t="s">
        <v>76</v>
      </c>
      <c r="C207" s="86" t="s">
        <v>37</v>
      </c>
      <c r="D207" s="96">
        <v>168.35287446000001</v>
      </c>
      <c r="E207" s="96">
        <v>0</v>
      </c>
      <c r="F207" s="96">
        <v>0</v>
      </c>
      <c r="G207" s="96">
        <v>160.49463685000001</v>
      </c>
      <c r="H207" s="96">
        <v>7.8582376099999998</v>
      </c>
      <c r="I207" s="96">
        <v>7.8968659299999988</v>
      </c>
      <c r="J207" s="96">
        <v>0</v>
      </c>
      <c r="K207" s="96">
        <v>0</v>
      </c>
      <c r="L207" s="96">
        <v>7.8968659299999988</v>
      </c>
      <c r="M207" s="96">
        <v>0</v>
      </c>
      <c r="N207" s="110">
        <v>-160.45600853000002</v>
      </c>
      <c r="O207" s="112">
        <v>-0.95309337036668029</v>
      </c>
      <c r="P207" s="110">
        <v>0</v>
      </c>
      <c r="Q207" s="112">
        <v>0</v>
      </c>
      <c r="R207" s="110">
        <v>0</v>
      </c>
      <c r="S207" s="112">
        <v>0</v>
      </c>
      <c r="T207" s="110">
        <v>-152.59777092000002</v>
      </c>
      <c r="U207" s="102">
        <v>-0.95079669897393215</v>
      </c>
      <c r="V207" s="110">
        <v>-7.8582376099999998</v>
      </c>
      <c r="W207" s="112">
        <v>-1</v>
      </c>
      <c r="X207" s="97" t="s">
        <v>38</v>
      </c>
    </row>
    <row r="208" spans="1:24" ht="63" x14ac:dyDescent="0.25">
      <c r="A208" s="83" t="s">
        <v>410</v>
      </c>
      <c r="B208" s="85" t="s">
        <v>411</v>
      </c>
      <c r="C208" s="86" t="s">
        <v>412</v>
      </c>
      <c r="D208" s="101">
        <v>7.8582376099999998</v>
      </c>
      <c r="E208" s="101">
        <v>0</v>
      </c>
      <c r="F208" s="101">
        <v>0</v>
      </c>
      <c r="G208" s="101">
        <v>0</v>
      </c>
      <c r="H208" s="101">
        <v>7.8582376099999998</v>
      </c>
      <c r="I208" s="101">
        <v>0</v>
      </c>
      <c r="J208" s="101">
        <v>0</v>
      </c>
      <c r="K208" s="101">
        <v>0</v>
      </c>
      <c r="L208" s="101">
        <v>0</v>
      </c>
      <c r="M208" s="101">
        <v>0</v>
      </c>
      <c r="N208" s="101">
        <v>-7.8582376099999998</v>
      </c>
      <c r="O208" s="102">
        <v>-1</v>
      </c>
      <c r="P208" s="101">
        <v>0</v>
      </c>
      <c r="Q208" s="102">
        <v>0</v>
      </c>
      <c r="R208" s="101">
        <v>0</v>
      </c>
      <c r="S208" s="102">
        <v>0</v>
      </c>
      <c r="T208" s="101">
        <v>0</v>
      </c>
      <c r="U208" s="102">
        <v>0</v>
      </c>
      <c r="V208" s="101">
        <v>-7.8582376099999998</v>
      </c>
      <c r="W208" s="102">
        <v>-1</v>
      </c>
      <c r="X208" s="84" t="s">
        <v>551</v>
      </c>
    </row>
    <row r="209" spans="1:24" ht="63" x14ac:dyDescent="0.25">
      <c r="A209" s="83" t="s">
        <v>410</v>
      </c>
      <c r="B209" s="85" t="s">
        <v>413</v>
      </c>
      <c r="C209" s="86" t="s">
        <v>414</v>
      </c>
      <c r="D209" s="101">
        <v>37.92323743</v>
      </c>
      <c r="E209" s="101">
        <v>0</v>
      </c>
      <c r="F209" s="101">
        <v>0</v>
      </c>
      <c r="G209" s="101">
        <v>37.92323743</v>
      </c>
      <c r="H209" s="101">
        <v>0</v>
      </c>
      <c r="I209" s="101">
        <v>0</v>
      </c>
      <c r="J209" s="101">
        <v>0</v>
      </c>
      <c r="K209" s="101">
        <v>0</v>
      </c>
      <c r="L209" s="101">
        <v>0</v>
      </c>
      <c r="M209" s="101">
        <v>0</v>
      </c>
      <c r="N209" s="101">
        <v>-37.92323743</v>
      </c>
      <c r="O209" s="102">
        <v>-1</v>
      </c>
      <c r="P209" s="101">
        <v>0</v>
      </c>
      <c r="Q209" s="102">
        <v>0</v>
      </c>
      <c r="R209" s="101">
        <v>0</v>
      </c>
      <c r="S209" s="102">
        <v>0</v>
      </c>
      <c r="T209" s="101">
        <v>-37.92323743</v>
      </c>
      <c r="U209" s="102">
        <v>-1</v>
      </c>
      <c r="V209" s="101">
        <v>0</v>
      </c>
      <c r="W209" s="105">
        <v>0</v>
      </c>
      <c r="X209" s="84" t="s">
        <v>551</v>
      </c>
    </row>
    <row r="210" spans="1:24" ht="63" x14ac:dyDescent="0.25">
      <c r="A210" s="83" t="s">
        <v>410</v>
      </c>
      <c r="B210" s="85" t="s">
        <v>415</v>
      </c>
      <c r="C210" s="86" t="s">
        <v>416</v>
      </c>
      <c r="D210" s="101">
        <v>8.6643470600000008</v>
      </c>
      <c r="E210" s="101">
        <v>0</v>
      </c>
      <c r="F210" s="101">
        <v>0</v>
      </c>
      <c r="G210" s="101">
        <v>8.6643470600000008</v>
      </c>
      <c r="H210" s="101">
        <v>0</v>
      </c>
      <c r="I210" s="101">
        <v>0</v>
      </c>
      <c r="J210" s="101">
        <v>0</v>
      </c>
      <c r="K210" s="101">
        <v>0</v>
      </c>
      <c r="L210" s="101">
        <v>0</v>
      </c>
      <c r="M210" s="101">
        <v>0</v>
      </c>
      <c r="N210" s="101">
        <v>-8.6643470600000008</v>
      </c>
      <c r="O210" s="102">
        <v>-1</v>
      </c>
      <c r="P210" s="101">
        <v>0</v>
      </c>
      <c r="Q210" s="102">
        <v>0</v>
      </c>
      <c r="R210" s="101">
        <v>0</v>
      </c>
      <c r="S210" s="102">
        <v>0</v>
      </c>
      <c r="T210" s="101">
        <v>-8.6643470600000008</v>
      </c>
      <c r="U210" s="102">
        <v>-1</v>
      </c>
      <c r="V210" s="101">
        <v>0</v>
      </c>
      <c r="W210" s="105">
        <v>0</v>
      </c>
      <c r="X210" s="84" t="s">
        <v>551</v>
      </c>
    </row>
    <row r="211" spans="1:24" ht="63" x14ac:dyDescent="0.25">
      <c r="A211" s="83" t="s">
        <v>410</v>
      </c>
      <c r="B211" s="85" t="s">
        <v>417</v>
      </c>
      <c r="C211" s="86" t="s">
        <v>418</v>
      </c>
      <c r="D211" s="101">
        <v>5.8994081100000004</v>
      </c>
      <c r="E211" s="101">
        <v>0</v>
      </c>
      <c r="F211" s="101">
        <v>0</v>
      </c>
      <c r="G211" s="101">
        <v>5.8994081100000004</v>
      </c>
      <c r="H211" s="101">
        <v>0</v>
      </c>
      <c r="I211" s="101">
        <v>0</v>
      </c>
      <c r="J211" s="101">
        <v>0</v>
      </c>
      <c r="K211" s="101">
        <v>0</v>
      </c>
      <c r="L211" s="101">
        <v>0</v>
      </c>
      <c r="M211" s="101">
        <v>0</v>
      </c>
      <c r="N211" s="101">
        <v>-5.8994081100000004</v>
      </c>
      <c r="O211" s="102">
        <v>-1</v>
      </c>
      <c r="P211" s="101">
        <v>0</v>
      </c>
      <c r="Q211" s="102">
        <v>0</v>
      </c>
      <c r="R211" s="101">
        <v>0</v>
      </c>
      <c r="S211" s="102">
        <v>0</v>
      </c>
      <c r="T211" s="101">
        <v>-5.8994081100000004</v>
      </c>
      <c r="U211" s="102">
        <v>-1</v>
      </c>
      <c r="V211" s="101">
        <v>0</v>
      </c>
      <c r="W211" s="105">
        <v>0</v>
      </c>
      <c r="X211" s="84" t="s">
        <v>551</v>
      </c>
    </row>
    <row r="212" spans="1:24" ht="47.25" x14ac:dyDescent="0.25">
      <c r="A212" s="83" t="s">
        <v>410</v>
      </c>
      <c r="B212" s="85" t="s">
        <v>419</v>
      </c>
      <c r="C212" s="86" t="s">
        <v>420</v>
      </c>
      <c r="D212" s="101">
        <v>7.2553364699999996</v>
      </c>
      <c r="E212" s="101">
        <v>0</v>
      </c>
      <c r="F212" s="101">
        <v>0</v>
      </c>
      <c r="G212" s="101">
        <v>7.2553364699999996</v>
      </c>
      <c r="H212" s="101">
        <v>0</v>
      </c>
      <c r="I212" s="101">
        <v>0</v>
      </c>
      <c r="J212" s="101">
        <v>0</v>
      </c>
      <c r="K212" s="101">
        <v>0</v>
      </c>
      <c r="L212" s="101">
        <v>0</v>
      </c>
      <c r="M212" s="101">
        <v>0</v>
      </c>
      <c r="N212" s="101">
        <v>-7.2553364699999996</v>
      </c>
      <c r="O212" s="102">
        <v>-1</v>
      </c>
      <c r="P212" s="101">
        <v>0</v>
      </c>
      <c r="Q212" s="102">
        <v>0</v>
      </c>
      <c r="R212" s="101">
        <v>0</v>
      </c>
      <c r="S212" s="102">
        <v>0</v>
      </c>
      <c r="T212" s="101">
        <v>-7.2553364699999996</v>
      </c>
      <c r="U212" s="102">
        <v>-1</v>
      </c>
      <c r="V212" s="101">
        <v>0</v>
      </c>
      <c r="W212" s="105">
        <v>0</v>
      </c>
      <c r="X212" s="84" t="s">
        <v>551</v>
      </c>
    </row>
    <row r="213" spans="1:24" ht="126" x14ac:dyDescent="0.25">
      <c r="A213" s="83" t="s">
        <v>410</v>
      </c>
      <c r="B213" s="85" t="s">
        <v>421</v>
      </c>
      <c r="C213" s="86" t="s">
        <v>422</v>
      </c>
      <c r="D213" s="101">
        <v>0</v>
      </c>
      <c r="E213" s="101">
        <v>0</v>
      </c>
      <c r="F213" s="101">
        <v>0</v>
      </c>
      <c r="G213" s="101">
        <v>0</v>
      </c>
      <c r="H213" s="101">
        <v>0</v>
      </c>
      <c r="I213" s="101">
        <v>0.74526895999999998</v>
      </c>
      <c r="J213" s="101">
        <v>0</v>
      </c>
      <c r="K213" s="101">
        <v>0</v>
      </c>
      <c r="L213" s="101">
        <v>0.74526895999999998</v>
      </c>
      <c r="M213" s="101">
        <v>0</v>
      </c>
      <c r="N213" s="101">
        <v>0.74526895999999998</v>
      </c>
      <c r="O213" s="102">
        <v>0</v>
      </c>
      <c r="P213" s="101">
        <v>0</v>
      </c>
      <c r="Q213" s="102">
        <v>0</v>
      </c>
      <c r="R213" s="101">
        <v>0</v>
      </c>
      <c r="S213" s="102">
        <v>0</v>
      </c>
      <c r="T213" s="101">
        <v>0.74526895999999998</v>
      </c>
      <c r="U213" s="102">
        <v>0</v>
      </c>
      <c r="V213" s="101">
        <v>0</v>
      </c>
      <c r="W213" s="105">
        <v>0</v>
      </c>
      <c r="X213" s="84" t="s">
        <v>604</v>
      </c>
    </row>
    <row r="214" spans="1:24" ht="173.25" x14ac:dyDescent="0.25">
      <c r="A214" s="83" t="s">
        <v>410</v>
      </c>
      <c r="B214" s="85" t="s">
        <v>423</v>
      </c>
      <c r="C214" s="86" t="s">
        <v>424</v>
      </c>
      <c r="D214" s="101">
        <v>0.49108488</v>
      </c>
      <c r="E214" s="101">
        <v>0</v>
      </c>
      <c r="F214" s="101">
        <v>0</v>
      </c>
      <c r="G214" s="101">
        <v>0.49108488</v>
      </c>
      <c r="H214" s="101">
        <v>0</v>
      </c>
      <c r="I214" s="101">
        <v>0</v>
      </c>
      <c r="J214" s="101">
        <v>0</v>
      </c>
      <c r="K214" s="101">
        <v>0</v>
      </c>
      <c r="L214" s="101">
        <v>0</v>
      </c>
      <c r="M214" s="101">
        <v>0</v>
      </c>
      <c r="N214" s="101">
        <v>-0.49108488</v>
      </c>
      <c r="O214" s="102">
        <v>-1</v>
      </c>
      <c r="P214" s="101">
        <v>0</v>
      </c>
      <c r="Q214" s="102">
        <v>0</v>
      </c>
      <c r="R214" s="101">
        <v>0</v>
      </c>
      <c r="S214" s="102">
        <v>0</v>
      </c>
      <c r="T214" s="101">
        <v>-0.49108488</v>
      </c>
      <c r="U214" s="102">
        <v>-1</v>
      </c>
      <c r="V214" s="101">
        <v>0</v>
      </c>
      <c r="W214" s="105">
        <v>0</v>
      </c>
      <c r="X214" s="84" t="s">
        <v>551</v>
      </c>
    </row>
    <row r="215" spans="1:24" ht="157.5" x14ac:dyDescent="0.25">
      <c r="A215" s="83" t="s">
        <v>410</v>
      </c>
      <c r="B215" s="85" t="s">
        <v>425</v>
      </c>
      <c r="C215" s="86" t="s">
        <v>426</v>
      </c>
      <c r="D215" s="101">
        <v>3.9520662600000001</v>
      </c>
      <c r="E215" s="101">
        <v>0</v>
      </c>
      <c r="F215" s="101">
        <v>0</v>
      </c>
      <c r="G215" s="101">
        <v>3.9520662600000001</v>
      </c>
      <c r="H215" s="101">
        <v>0</v>
      </c>
      <c r="I215" s="101">
        <v>0</v>
      </c>
      <c r="J215" s="101">
        <v>0</v>
      </c>
      <c r="K215" s="101">
        <v>0</v>
      </c>
      <c r="L215" s="101">
        <v>0</v>
      </c>
      <c r="M215" s="101">
        <v>0</v>
      </c>
      <c r="N215" s="101">
        <v>-3.9520662600000001</v>
      </c>
      <c r="O215" s="102">
        <v>-1</v>
      </c>
      <c r="P215" s="101">
        <v>0</v>
      </c>
      <c r="Q215" s="102">
        <v>0</v>
      </c>
      <c r="R215" s="101">
        <v>0</v>
      </c>
      <c r="S215" s="102">
        <v>0</v>
      </c>
      <c r="T215" s="101">
        <v>-3.9520662600000001</v>
      </c>
      <c r="U215" s="102">
        <v>-1</v>
      </c>
      <c r="V215" s="101">
        <v>0</v>
      </c>
      <c r="W215" s="105">
        <v>0</v>
      </c>
      <c r="X215" s="84" t="s">
        <v>551</v>
      </c>
    </row>
    <row r="216" spans="1:24" ht="141.75" x14ac:dyDescent="0.25">
      <c r="A216" s="83" t="s">
        <v>410</v>
      </c>
      <c r="B216" s="85" t="s">
        <v>427</v>
      </c>
      <c r="C216" s="86" t="s">
        <v>428</v>
      </c>
      <c r="D216" s="101">
        <v>0</v>
      </c>
      <c r="E216" s="101">
        <v>0</v>
      </c>
      <c r="F216" s="101">
        <v>0</v>
      </c>
      <c r="G216" s="101">
        <v>0</v>
      </c>
      <c r="H216" s="101">
        <v>0</v>
      </c>
      <c r="I216" s="101">
        <v>4.3744091999999997</v>
      </c>
      <c r="J216" s="101">
        <v>0</v>
      </c>
      <c r="K216" s="101">
        <v>0</v>
      </c>
      <c r="L216" s="101">
        <v>4.3744091999999997</v>
      </c>
      <c r="M216" s="101">
        <v>0</v>
      </c>
      <c r="N216" s="101">
        <v>4.3744091999999997</v>
      </c>
      <c r="O216" s="102">
        <v>0</v>
      </c>
      <c r="P216" s="101">
        <v>0</v>
      </c>
      <c r="Q216" s="102">
        <v>0</v>
      </c>
      <c r="R216" s="101">
        <v>0</v>
      </c>
      <c r="S216" s="102">
        <v>0</v>
      </c>
      <c r="T216" s="101">
        <v>4.3744091999999997</v>
      </c>
      <c r="U216" s="102">
        <v>0</v>
      </c>
      <c r="V216" s="101">
        <v>0</v>
      </c>
      <c r="W216" s="105">
        <v>0</v>
      </c>
      <c r="X216" s="84" t="s">
        <v>553</v>
      </c>
    </row>
    <row r="217" spans="1:24" ht="126" x14ac:dyDescent="0.25">
      <c r="A217" s="83" t="s">
        <v>410</v>
      </c>
      <c r="B217" s="85" t="s">
        <v>429</v>
      </c>
      <c r="C217" s="86" t="s">
        <v>430</v>
      </c>
      <c r="D217" s="101">
        <v>4.7624508499999996</v>
      </c>
      <c r="E217" s="101">
        <v>0</v>
      </c>
      <c r="F217" s="101">
        <v>0</v>
      </c>
      <c r="G217" s="101">
        <v>4.7624508499999996</v>
      </c>
      <c r="H217" s="101">
        <v>0</v>
      </c>
      <c r="I217" s="101">
        <v>0</v>
      </c>
      <c r="J217" s="101">
        <v>0</v>
      </c>
      <c r="K217" s="101">
        <v>0</v>
      </c>
      <c r="L217" s="101">
        <v>0</v>
      </c>
      <c r="M217" s="101">
        <v>0</v>
      </c>
      <c r="N217" s="101">
        <v>-4.7624508499999996</v>
      </c>
      <c r="O217" s="102">
        <v>-1</v>
      </c>
      <c r="P217" s="101">
        <v>0</v>
      </c>
      <c r="Q217" s="102">
        <v>0</v>
      </c>
      <c r="R217" s="101">
        <v>0</v>
      </c>
      <c r="S217" s="102">
        <v>0</v>
      </c>
      <c r="T217" s="101">
        <v>-4.7624508499999996</v>
      </c>
      <c r="U217" s="102">
        <v>-1</v>
      </c>
      <c r="V217" s="101">
        <v>0</v>
      </c>
      <c r="W217" s="105">
        <v>0</v>
      </c>
      <c r="X217" s="84" t="s">
        <v>551</v>
      </c>
    </row>
    <row r="218" spans="1:24" ht="78.75" x14ac:dyDescent="0.25">
      <c r="A218" s="83" t="s">
        <v>410</v>
      </c>
      <c r="B218" s="85" t="s">
        <v>431</v>
      </c>
      <c r="C218" s="86" t="s">
        <v>432</v>
      </c>
      <c r="D218" s="101">
        <v>0</v>
      </c>
      <c r="E218" s="101">
        <v>0</v>
      </c>
      <c r="F218" s="101">
        <v>0</v>
      </c>
      <c r="G218" s="101">
        <v>0</v>
      </c>
      <c r="H218" s="101">
        <v>0</v>
      </c>
      <c r="I218" s="101">
        <v>1.5502271000000001</v>
      </c>
      <c r="J218" s="101">
        <v>0</v>
      </c>
      <c r="K218" s="101">
        <v>0</v>
      </c>
      <c r="L218" s="101">
        <v>1.5502271000000001</v>
      </c>
      <c r="M218" s="101">
        <v>0</v>
      </c>
      <c r="N218" s="101">
        <v>1.5502271000000001</v>
      </c>
      <c r="O218" s="102">
        <v>0</v>
      </c>
      <c r="P218" s="101">
        <v>0</v>
      </c>
      <c r="Q218" s="102">
        <v>0</v>
      </c>
      <c r="R218" s="101">
        <v>0</v>
      </c>
      <c r="S218" s="102">
        <v>0</v>
      </c>
      <c r="T218" s="101">
        <v>1.5502271000000001</v>
      </c>
      <c r="U218" s="102">
        <v>0</v>
      </c>
      <c r="V218" s="101">
        <v>0</v>
      </c>
      <c r="W218" s="105">
        <v>0</v>
      </c>
      <c r="X218" s="84" t="s">
        <v>553</v>
      </c>
    </row>
    <row r="219" spans="1:24" ht="173.25" x14ac:dyDescent="0.25">
      <c r="A219" s="83" t="s">
        <v>410</v>
      </c>
      <c r="B219" s="85" t="s">
        <v>433</v>
      </c>
      <c r="C219" s="86" t="s">
        <v>434</v>
      </c>
      <c r="D219" s="101">
        <v>7.9863897699999997</v>
      </c>
      <c r="E219" s="101">
        <v>0</v>
      </c>
      <c r="F219" s="101">
        <v>0</v>
      </c>
      <c r="G219" s="101">
        <v>7.9863897699999997</v>
      </c>
      <c r="H219" s="101">
        <v>0</v>
      </c>
      <c r="I219" s="101">
        <v>0.26449813999999999</v>
      </c>
      <c r="J219" s="101">
        <v>0</v>
      </c>
      <c r="K219" s="101">
        <v>0</v>
      </c>
      <c r="L219" s="101">
        <v>0.26449813999999999</v>
      </c>
      <c r="M219" s="101">
        <v>0</v>
      </c>
      <c r="N219" s="101">
        <v>-7.72189163</v>
      </c>
      <c r="O219" s="102">
        <v>-0.96688138851004268</v>
      </c>
      <c r="P219" s="101">
        <v>0</v>
      </c>
      <c r="Q219" s="102">
        <v>0</v>
      </c>
      <c r="R219" s="101">
        <v>0</v>
      </c>
      <c r="S219" s="102">
        <v>0</v>
      </c>
      <c r="T219" s="101">
        <v>-7.72189163</v>
      </c>
      <c r="U219" s="102">
        <v>-0.96688138851004268</v>
      </c>
      <c r="V219" s="101">
        <v>0</v>
      </c>
      <c r="W219" s="105">
        <v>0</v>
      </c>
      <c r="X219" s="84" t="s">
        <v>553</v>
      </c>
    </row>
    <row r="220" spans="1:24" ht="283.5" x14ac:dyDescent="0.25">
      <c r="A220" s="83" t="s">
        <v>410</v>
      </c>
      <c r="B220" s="85" t="s">
        <v>435</v>
      </c>
      <c r="C220" s="86" t="s">
        <v>436</v>
      </c>
      <c r="D220" s="101">
        <v>18.913463830000001</v>
      </c>
      <c r="E220" s="101">
        <v>0</v>
      </c>
      <c r="F220" s="101">
        <v>0</v>
      </c>
      <c r="G220" s="101">
        <v>18.913463830000001</v>
      </c>
      <c r="H220" s="101">
        <v>0</v>
      </c>
      <c r="I220" s="101">
        <v>0</v>
      </c>
      <c r="J220" s="101">
        <v>0</v>
      </c>
      <c r="K220" s="101">
        <v>0</v>
      </c>
      <c r="L220" s="101">
        <v>0</v>
      </c>
      <c r="M220" s="101">
        <v>0</v>
      </c>
      <c r="N220" s="101">
        <v>-18.913463830000001</v>
      </c>
      <c r="O220" s="102">
        <v>-1</v>
      </c>
      <c r="P220" s="101">
        <v>0</v>
      </c>
      <c r="Q220" s="102">
        <v>0</v>
      </c>
      <c r="R220" s="101">
        <v>0</v>
      </c>
      <c r="S220" s="102">
        <v>0</v>
      </c>
      <c r="T220" s="101">
        <v>-18.913463830000001</v>
      </c>
      <c r="U220" s="102">
        <v>-1</v>
      </c>
      <c r="V220" s="101">
        <v>0</v>
      </c>
      <c r="W220" s="105">
        <v>0</v>
      </c>
      <c r="X220" s="84" t="s">
        <v>551</v>
      </c>
    </row>
    <row r="221" spans="1:24" ht="78.75" x14ac:dyDescent="0.25">
      <c r="A221" s="83" t="s">
        <v>410</v>
      </c>
      <c r="B221" s="85" t="s">
        <v>437</v>
      </c>
      <c r="C221" s="86" t="s">
        <v>438</v>
      </c>
      <c r="D221" s="101">
        <v>5.5103565000000003</v>
      </c>
      <c r="E221" s="101">
        <v>0</v>
      </c>
      <c r="F221" s="101">
        <v>0</v>
      </c>
      <c r="G221" s="101">
        <v>5.5103565000000003</v>
      </c>
      <c r="H221" s="101">
        <v>0</v>
      </c>
      <c r="I221" s="101">
        <v>0</v>
      </c>
      <c r="J221" s="101">
        <v>0</v>
      </c>
      <c r="K221" s="101">
        <v>0</v>
      </c>
      <c r="L221" s="101">
        <v>0</v>
      </c>
      <c r="M221" s="101">
        <v>0</v>
      </c>
      <c r="N221" s="101">
        <v>-5.5103565000000003</v>
      </c>
      <c r="O221" s="102">
        <v>-1</v>
      </c>
      <c r="P221" s="101">
        <v>0</v>
      </c>
      <c r="Q221" s="102">
        <v>0</v>
      </c>
      <c r="R221" s="101">
        <v>0</v>
      </c>
      <c r="S221" s="102">
        <v>0</v>
      </c>
      <c r="T221" s="101">
        <v>-5.5103565000000003</v>
      </c>
      <c r="U221" s="102">
        <v>-1</v>
      </c>
      <c r="V221" s="101">
        <v>0</v>
      </c>
      <c r="W221" s="105">
        <v>0</v>
      </c>
      <c r="X221" s="84" t="s">
        <v>551</v>
      </c>
    </row>
    <row r="222" spans="1:24" ht="204.75" x14ac:dyDescent="0.25">
      <c r="A222" s="83" t="s">
        <v>410</v>
      </c>
      <c r="B222" s="85" t="s">
        <v>439</v>
      </c>
      <c r="C222" s="86" t="s">
        <v>440</v>
      </c>
      <c r="D222" s="101">
        <v>13.393817609999999</v>
      </c>
      <c r="E222" s="101">
        <v>0</v>
      </c>
      <c r="F222" s="101">
        <v>0</v>
      </c>
      <c r="G222" s="101">
        <v>13.393817609999999</v>
      </c>
      <c r="H222" s="101">
        <v>0</v>
      </c>
      <c r="I222" s="101">
        <v>0.30240256999999998</v>
      </c>
      <c r="J222" s="101">
        <v>0</v>
      </c>
      <c r="K222" s="101">
        <v>0</v>
      </c>
      <c r="L222" s="101">
        <v>0.30240256999999998</v>
      </c>
      <c r="M222" s="101">
        <v>0</v>
      </c>
      <c r="N222" s="101">
        <v>-13.091415039999999</v>
      </c>
      <c r="O222" s="102">
        <v>-0.9774222272689288</v>
      </c>
      <c r="P222" s="101">
        <v>0</v>
      </c>
      <c r="Q222" s="102">
        <v>0</v>
      </c>
      <c r="R222" s="101">
        <v>0</v>
      </c>
      <c r="S222" s="102">
        <v>0</v>
      </c>
      <c r="T222" s="101">
        <v>-13.091415039999999</v>
      </c>
      <c r="U222" s="102">
        <v>-0.9774222272689288</v>
      </c>
      <c r="V222" s="101">
        <v>0</v>
      </c>
      <c r="W222" s="105">
        <v>0</v>
      </c>
      <c r="X222" s="84" t="s">
        <v>553</v>
      </c>
    </row>
    <row r="223" spans="1:24" ht="126" x14ac:dyDescent="0.25">
      <c r="A223" s="83" t="s">
        <v>410</v>
      </c>
      <c r="B223" s="85" t="s">
        <v>441</v>
      </c>
      <c r="C223" s="86" t="s">
        <v>442</v>
      </c>
      <c r="D223" s="101">
        <v>3.65466997</v>
      </c>
      <c r="E223" s="101">
        <v>0</v>
      </c>
      <c r="F223" s="101">
        <v>0</v>
      </c>
      <c r="G223" s="101">
        <v>3.65466997</v>
      </c>
      <c r="H223" s="101">
        <v>0</v>
      </c>
      <c r="I223" s="101">
        <v>0</v>
      </c>
      <c r="J223" s="101">
        <v>0</v>
      </c>
      <c r="K223" s="101">
        <v>0</v>
      </c>
      <c r="L223" s="101">
        <v>0</v>
      </c>
      <c r="M223" s="101">
        <v>0</v>
      </c>
      <c r="N223" s="101">
        <v>-3.65466997</v>
      </c>
      <c r="O223" s="102">
        <v>-1</v>
      </c>
      <c r="P223" s="101">
        <v>0</v>
      </c>
      <c r="Q223" s="102">
        <v>0</v>
      </c>
      <c r="R223" s="101">
        <v>0</v>
      </c>
      <c r="S223" s="102">
        <v>0</v>
      </c>
      <c r="T223" s="101">
        <v>-3.65466997</v>
      </c>
      <c r="U223" s="102">
        <v>-1</v>
      </c>
      <c r="V223" s="101">
        <v>0</v>
      </c>
      <c r="W223" s="105">
        <v>0</v>
      </c>
      <c r="X223" s="84" t="s">
        <v>551</v>
      </c>
    </row>
    <row r="224" spans="1:24" ht="110.25" x14ac:dyDescent="0.25">
      <c r="A224" s="83" t="s">
        <v>410</v>
      </c>
      <c r="B224" s="85" t="s">
        <v>443</v>
      </c>
      <c r="C224" s="86" t="s">
        <v>444</v>
      </c>
      <c r="D224" s="101">
        <v>0.26046768999999997</v>
      </c>
      <c r="E224" s="101">
        <v>0</v>
      </c>
      <c r="F224" s="101">
        <v>0</v>
      </c>
      <c r="G224" s="101">
        <v>0.26046768999999997</v>
      </c>
      <c r="H224" s="101">
        <v>0</v>
      </c>
      <c r="I224" s="101">
        <v>0</v>
      </c>
      <c r="J224" s="101">
        <v>0</v>
      </c>
      <c r="K224" s="101">
        <v>0</v>
      </c>
      <c r="L224" s="101">
        <v>0</v>
      </c>
      <c r="M224" s="101">
        <v>0</v>
      </c>
      <c r="N224" s="101">
        <v>-0.26046768999999997</v>
      </c>
      <c r="O224" s="102">
        <v>-1</v>
      </c>
      <c r="P224" s="101">
        <v>0</v>
      </c>
      <c r="Q224" s="102">
        <v>0</v>
      </c>
      <c r="R224" s="101">
        <v>0</v>
      </c>
      <c r="S224" s="102">
        <v>0</v>
      </c>
      <c r="T224" s="101">
        <v>-0.26046768999999997</v>
      </c>
      <c r="U224" s="102">
        <v>-1</v>
      </c>
      <c r="V224" s="101">
        <v>0</v>
      </c>
      <c r="W224" s="105">
        <v>0</v>
      </c>
      <c r="X224" s="84" t="s">
        <v>551</v>
      </c>
    </row>
    <row r="225" spans="1:24" ht="78.75" x14ac:dyDescent="0.25">
      <c r="A225" s="83" t="s">
        <v>410</v>
      </c>
      <c r="B225" s="85" t="s">
        <v>445</v>
      </c>
      <c r="C225" s="86" t="s">
        <v>446</v>
      </c>
      <c r="D225" s="101">
        <v>0.2793118</v>
      </c>
      <c r="E225" s="101">
        <v>0</v>
      </c>
      <c r="F225" s="101">
        <v>0</v>
      </c>
      <c r="G225" s="101">
        <v>0.2793118</v>
      </c>
      <c r="H225" s="101">
        <v>0</v>
      </c>
      <c r="I225" s="101">
        <v>0</v>
      </c>
      <c r="J225" s="101">
        <v>0</v>
      </c>
      <c r="K225" s="101">
        <v>0</v>
      </c>
      <c r="L225" s="101">
        <v>0</v>
      </c>
      <c r="M225" s="101">
        <v>0</v>
      </c>
      <c r="N225" s="101">
        <v>-0.2793118</v>
      </c>
      <c r="O225" s="102">
        <v>-1</v>
      </c>
      <c r="P225" s="101">
        <v>0</v>
      </c>
      <c r="Q225" s="102">
        <v>0</v>
      </c>
      <c r="R225" s="101">
        <v>0</v>
      </c>
      <c r="S225" s="102">
        <v>0</v>
      </c>
      <c r="T225" s="101">
        <v>-0.2793118</v>
      </c>
      <c r="U225" s="102">
        <v>-1</v>
      </c>
      <c r="V225" s="101">
        <v>0</v>
      </c>
      <c r="W225" s="105">
        <v>0</v>
      </c>
      <c r="X225" s="84" t="s">
        <v>551</v>
      </c>
    </row>
    <row r="226" spans="1:24" ht="157.5" x14ac:dyDescent="0.25">
      <c r="A226" s="83" t="s">
        <v>410</v>
      </c>
      <c r="B226" s="85" t="s">
        <v>447</v>
      </c>
      <c r="C226" s="86" t="s">
        <v>448</v>
      </c>
      <c r="D226" s="101">
        <v>14.28435326</v>
      </c>
      <c r="E226" s="101">
        <v>0</v>
      </c>
      <c r="F226" s="101">
        <v>0</v>
      </c>
      <c r="G226" s="101">
        <v>14.28435326</v>
      </c>
      <c r="H226" s="101">
        <v>0</v>
      </c>
      <c r="I226" s="101">
        <v>0</v>
      </c>
      <c r="J226" s="101">
        <v>0</v>
      </c>
      <c r="K226" s="101">
        <v>0</v>
      </c>
      <c r="L226" s="101">
        <v>0</v>
      </c>
      <c r="M226" s="101">
        <v>0</v>
      </c>
      <c r="N226" s="101">
        <v>-14.28435326</v>
      </c>
      <c r="O226" s="102">
        <v>-1</v>
      </c>
      <c r="P226" s="101">
        <v>0</v>
      </c>
      <c r="Q226" s="102">
        <v>0</v>
      </c>
      <c r="R226" s="101">
        <v>0</v>
      </c>
      <c r="S226" s="102">
        <v>0</v>
      </c>
      <c r="T226" s="101">
        <v>-14.28435326</v>
      </c>
      <c r="U226" s="102">
        <v>-1</v>
      </c>
      <c r="V226" s="101">
        <v>0</v>
      </c>
      <c r="W226" s="105">
        <v>0</v>
      </c>
      <c r="X226" s="84" t="s">
        <v>551</v>
      </c>
    </row>
    <row r="227" spans="1:24" ht="110.25" x14ac:dyDescent="0.25">
      <c r="A227" s="83" t="s">
        <v>410</v>
      </c>
      <c r="B227" s="85" t="s">
        <v>449</v>
      </c>
      <c r="C227" s="86" t="s">
        <v>450</v>
      </c>
      <c r="D227" s="101">
        <v>15.03416752</v>
      </c>
      <c r="E227" s="101">
        <v>0</v>
      </c>
      <c r="F227" s="101">
        <v>0</v>
      </c>
      <c r="G227" s="101">
        <v>15.03416752</v>
      </c>
      <c r="H227" s="101">
        <v>0</v>
      </c>
      <c r="I227" s="101">
        <v>0.39964446999999997</v>
      </c>
      <c r="J227" s="101">
        <v>0</v>
      </c>
      <c r="K227" s="101">
        <v>0</v>
      </c>
      <c r="L227" s="101">
        <v>0.39964446999999997</v>
      </c>
      <c r="M227" s="101">
        <v>0</v>
      </c>
      <c r="N227" s="101">
        <v>-14.63452305</v>
      </c>
      <c r="O227" s="102">
        <v>-0.97341758567819925</v>
      </c>
      <c r="P227" s="101">
        <v>0</v>
      </c>
      <c r="Q227" s="102">
        <v>0</v>
      </c>
      <c r="R227" s="101">
        <v>0</v>
      </c>
      <c r="S227" s="102">
        <v>0</v>
      </c>
      <c r="T227" s="101">
        <v>-14.63452305</v>
      </c>
      <c r="U227" s="102">
        <v>-0.97341758567819925</v>
      </c>
      <c r="V227" s="101">
        <v>0</v>
      </c>
      <c r="W227" s="105">
        <v>0</v>
      </c>
      <c r="X227" s="84" t="s">
        <v>553</v>
      </c>
    </row>
    <row r="228" spans="1:24" ht="157.5" x14ac:dyDescent="0.25">
      <c r="A228" s="83" t="s">
        <v>410</v>
      </c>
      <c r="B228" s="85" t="s">
        <v>451</v>
      </c>
      <c r="C228" s="86" t="s">
        <v>452</v>
      </c>
      <c r="D228" s="101">
        <v>0.22431856999999999</v>
      </c>
      <c r="E228" s="101">
        <v>0</v>
      </c>
      <c r="F228" s="101">
        <v>0</v>
      </c>
      <c r="G228" s="101">
        <v>0.22431856999999999</v>
      </c>
      <c r="H228" s="101">
        <v>0</v>
      </c>
      <c r="I228" s="101">
        <v>0</v>
      </c>
      <c r="J228" s="101">
        <v>0</v>
      </c>
      <c r="K228" s="101">
        <v>0</v>
      </c>
      <c r="L228" s="101">
        <v>0</v>
      </c>
      <c r="M228" s="101">
        <v>0</v>
      </c>
      <c r="N228" s="101">
        <v>-0.22431856999999999</v>
      </c>
      <c r="O228" s="102">
        <v>-1</v>
      </c>
      <c r="P228" s="101">
        <v>0</v>
      </c>
      <c r="Q228" s="102">
        <v>0</v>
      </c>
      <c r="R228" s="101">
        <v>0</v>
      </c>
      <c r="S228" s="102">
        <v>0</v>
      </c>
      <c r="T228" s="101">
        <v>-0.22431856999999999</v>
      </c>
      <c r="U228" s="102">
        <v>-1</v>
      </c>
      <c r="V228" s="101">
        <v>0</v>
      </c>
      <c r="W228" s="105">
        <v>0</v>
      </c>
      <c r="X228" s="84" t="s">
        <v>551</v>
      </c>
    </row>
    <row r="229" spans="1:24" ht="78.75" x14ac:dyDescent="0.25">
      <c r="A229" s="83" t="s">
        <v>410</v>
      </c>
      <c r="B229" s="85" t="s">
        <v>453</v>
      </c>
      <c r="C229" s="86" t="s">
        <v>454</v>
      </c>
      <c r="D229" s="101">
        <v>0</v>
      </c>
      <c r="E229" s="101">
        <v>0</v>
      </c>
      <c r="F229" s="101">
        <v>0</v>
      </c>
      <c r="G229" s="101">
        <v>0</v>
      </c>
      <c r="H229" s="101">
        <v>0</v>
      </c>
      <c r="I229" s="101">
        <v>0.26041549000000003</v>
      </c>
      <c r="J229" s="101">
        <v>0</v>
      </c>
      <c r="K229" s="101">
        <v>0</v>
      </c>
      <c r="L229" s="101">
        <v>0.26041549000000003</v>
      </c>
      <c r="M229" s="101">
        <v>0</v>
      </c>
      <c r="N229" s="101">
        <v>0.26041549000000003</v>
      </c>
      <c r="O229" s="102">
        <v>0</v>
      </c>
      <c r="P229" s="101">
        <v>0</v>
      </c>
      <c r="Q229" s="102">
        <v>0</v>
      </c>
      <c r="R229" s="101">
        <v>0</v>
      </c>
      <c r="S229" s="102">
        <v>0</v>
      </c>
      <c r="T229" s="101">
        <v>0.26041549000000003</v>
      </c>
      <c r="U229" s="102">
        <v>0</v>
      </c>
      <c r="V229" s="101">
        <v>0</v>
      </c>
      <c r="W229" s="105">
        <v>0</v>
      </c>
      <c r="X229" s="84" t="s">
        <v>605</v>
      </c>
    </row>
    <row r="230" spans="1:24" ht="78.75" x14ac:dyDescent="0.25">
      <c r="A230" s="83" t="s">
        <v>410</v>
      </c>
      <c r="B230" s="85" t="s">
        <v>455</v>
      </c>
      <c r="C230" s="86" t="s">
        <v>456</v>
      </c>
      <c r="D230" s="101">
        <v>12.00538927</v>
      </c>
      <c r="E230" s="101">
        <v>0</v>
      </c>
      <c r="F230" s="101">
        <v>0</v>
      </c>
      <c r="G230" s="101">
        <v>12.00538927</v>
      </c>
      <c r="H230" s="101">
        <v>0</v>
      </c>
      <c r="I230" s="101">
        <v>0</v>
      </c>
      <c r="J230" s="101">
        <v>0</v>
      </c>
      <c r="K230" s="101">
        <v>0</v>
      </c>
      <c r="L230" s="101">
        <v>0</v>
      </c>
      <c r="M230" s="101">
        <v>0</v>
      </c>
      <c r="N230" s="101">
        <v>-12.00538927</v>
      </c>
      <c r="O230" s="102">
        <v>-1</v>
      </c>
      <c r="P230" s="101">
        <v>0</v>
      </c>
      <c r="Q230" s="102">
        <v>0</v>
      </c>
      <c r="R230" s="101">
        <v>0</v>
      </c>
      <c r="S230" s="102">
        <v>0</v>
      </c>
      <c r="T230" s="101">
        <v>-12.00538927</v>
      </c>
      <c r="U230" s="102">
        <v>-1</v>
      </c>
      <c r="V230" s="101">
        <v>0</v>
      </c>
      <c r="W230" s="105">
        <v>0</v>
      </c>
      <c r="X230" s="84" t="s">
        <v>551</v>
      </c>
    </row>
    <row r="231" spans="1:24" ht="31.5" x14ac:dyDescent="0.25">
      <c r="A231" s="98" t="s">
        <v>457</v>
      </c>
      <c r="B231" s="98" t="s">
        <v>77</v>
      </c>
      <c r="C231" s="86" t="s">
        <v>37</v>
      </c>
      <c r="D231" s="96">
        <v>0</v>
      </c>
      <c r="E231" s="96">
        <v>0</v>
      </c>
      <c r="F231" s="96">
        <v>0</v>
      </c>
      <c r="G231" s="96">
        <v>0</v>
      </c>
      <c r="H231" s="96">
        <v>0</v>
      </c>
      <c r="I231" s="96">
        <v>0</v>
      </c>
      <c r="J231" s="96">
        <v>0</v>
      </c>
      <c r="K231" s="96">
        <v>0</v>
      </c>
      <c r="L231" s="96">
        <v>0</v>
      </c>
      <c r="M231" s="96">
        <v>0</v>
      </c>
      <c r="N231" s="110">
        <v>0</v>
      </c>
      <c r="O231" s="112">
        <v>0</v>
      </c>
      <c r="P231" s="110">
        <v>0</v>
      </c>
      <c r="Q231" s="112">
        <v>0</v>
      </c>
      <c r="R231" s="110">
        <v>0</v>
      </c>
      <c r="S231" s="112">
        <v>0</v>
      </c>
      <c r="T231" s="110">
        <v>0</v>
      </c>
      <c r="U231" s="112">
        <v>0</v>
      </c>
      <c r="V231" s="110">
        <v>0</v>
      </c>
      <c r="W231" s="112">
        <v>0</v>
      </c>
      <c r="X231" s="97" t="s">
        <v>38</v>
      </c>
    </row>
    <row r="232" spans="1:24" ht="31.5" x14ac:dyDescent="0.25">
      <c r="A232" s="98" t="s">
        <v>458</v>
      </c>
      <c r="B232" s="98" t="s">
        <v>78</v>
      </c>
      <c r="C232" s="86" t="s">
        <v>37</v>
      </c>
      <c r="D232" s="96">
        <v>727.93430266000007</v>
      </c>
      <c r="E232" s="96">
        <v>0</v>
      </c>
      <c r="F232" s="96">
        <v>0</v>
      </c>
      <c r="G232" s="96">
        <v>727.93430266000007</v>
      </c>
      <c r="H232" s="96">
        <v>0</v>
      </c>
      <c r="I232" s="96">
        <v>88.874145540000001</v>
      </c>
      <c r="J232" s="96">
        <v>0</v>
      </c>
      <c r="K232" s="96">
        <v>0</v>
      </c>
      <c r="L232" s="96">
        <v>88.742319719999998</v>
      </c>
      <c r="M232" s="96">
        <v>0.13182582000000001</v>
      </c>
      <c r="N232" s="110">
        <v>-639.0601571200001</v>
      </c>
      <c r="O232" s="112">
        <v>-0.87790911183160592</v>
      </c>
      <c r="P232" s="110">
        <v>0</v>
      </c>
      <c r="Q232" s="112">
        <v>0</v>
      </c>
      <c r="R232" s="110">
        <v>0</v>
      </c>
      <c r="S232" s="112">
        <v>0</v>
      </c>
      <c r="T232" s="110">
        <v>-639.19198294000012</v>
      </c>
      <c r="U232" s="112">
        <v>-0.87809020759741652</v>
      </c>
      <c r="V232" s="110">
        <v>0.13182582000000001</v>
      </c>
      <c r="W232" s="112">
        <v>0</v>
      </c>
      <c r="X232" s="97" t="s">
        <v>38</v>
      </c>
    </row>
    <row r="233" spans="1:24" ht="63" x14ac:dyDescent="0.25">
      <c r="A233" s="83" t="s">
        <v>458</v>
      </c>
      <c r="B233" s="85" t="s">
        <v>459</v>
      </c>
      <c r="C233" s="86" t="s">
        <v>460</v>
      </c>
      <c r="D233" s="101" t="s">
        <v>38</v>
      </c>
      <c r="E233" s="101" t="s">
        <v>38</v>
      </c>
      <c r="F233" s="101" t="s">
        <v>38</v>
      </c>
      <c r="G233" s="101" t="s">
        <v>38</v>
      </c>
      <c r="H233" s="101" t="s">
        <v>38</v>
      </c>
      <c r="I233" s="101">
        <v>0</v>
      </c>
      <c r="J233" s="101">
        <v>0</v>
      </c>
      <c r="K233" s="101">
        <v>0</v>
      </c>
      <c r="L233" s="101">
        <v>0</v>
      </c>
      <c r="M233" s="101">
        <v>0</v>
      </c>
      <c r="N233" s="101" t="s">
        <v>38</v>
      </c>
      <c r="O233" s="102" t="s">
        <v>38</v>
      </c>
      <c r="P233" s="101" t="s">
        <v>38</v>
      </c>
      <c r="Q233" s="102" t="s">
        <v>38</v>
      </c>
      <c r="R233" s="101" t="s">
        <v>38</v>
      </c>
      <c r="S233" s="102" t="s">
        <v>38</v>
      </c>
      <c r="T233" s="101" t="s">
        <v>38</v>
      </c>
      <c r="U233" s="102" t="s">
        <v>38</v>
      </c>
      <c r="V233" s="101" t="s">
        <v>38</v>
      </c>
      <c r="W233" s="102" t="s">
        <v>38</v>
      </c>
      <c r="X233" s="84" t="s">
        <v>606</v>
      </c>
    </row>
    <row r="234" spans="1:24" ht="63" x14ac:dyDescent="0.25">
      <c r="A234" s="83" t="s">
        <v>458</v>
      </c>
      <c r="B234" s="85" t="s">
        <v>461</v>
      </c>
      <c r="C234" s="86" t="s">
        <v>462</v>
      </c>
      <c r="D234" s="101">
        <v>25.242295909999999</v>
      </c>
      <c r="E234" s="101">
        <v>0</v>
      </c>
      <c r="F234" s="101">
        <v>0</v>
      </c>
      <c r="G234" s="101">
        <v>25.242295909999999</v>
      </c>
      <c r="H234" s="101">
        <v>0</v>
      </c>
      <c r="I234" s="101">
        <v>0</v>
      </c>
      <c r="J234" s="101">
        <v>0</v>
      </c>
      <c r="K234" s="101">
        <v>0</v>
      </c>
      <c r="L234" s="101">
        <v>0</v>
      </c>
      <c r="M234" s="101">
        <v>0</v>
      </c>
      <c r="N234" s="101">
        <v>-25.242295909999999</v>
      </c>
      <c r="O234" s="102">
        <v>-1</v>
      </c>
      <c r="P234" s="101">
        <v>0</v>
      </c>
      <c r="Q234" s="102">
        <v>0</v>
      </c>
      <c r="R234" s="101">
        <v>0</v>
      </c>
      <c r="S234" s="102">
        <v>0</v>
      </c>
      <c r="T234" s="101">
        <v>-25.242295909999999</v>
      </c>
      <c r="U234" s="102">
        <v>-1</v>
      </c>
      <c r="V234" s="101">
        <v>0</v>
      </c>
      <c r="W234" s="105">
        <v>0</v>
      </c>
      <c r="X234" s="84" t="s">
        <v>551</v>
      </c>
    </row>
    <row r="235" spans="1:24" ht="47.25" x14ac:dyDescent="0.25">
      <c r="A235" s="83" t="s">
        <v>458</v>
      </c>
      <c r="B235" s="85" t="s">
        <v>463</v>
      </c>
      <c r="C235" s="86" t="s">
        <v>464</v>
      </c>
      <c r="D235" s="101">
        <v>29.055725580000001</v>
      </c>
      <c r="E235" s="101">
        <v>0</v>
      </c>
      <c r="F235" s="101">
        <v>0</v>
      </c>
      <c r="G235" s="101">
        <v>29.055725580000001</v>
      </c>
      <c r="H235" s="101">
        <v>0</v>
      </c>
      <c r="I235" s="101">
        <v>0</v>
      </c>
      <c r="J235" s="101">
        <v>0</v>
      </c>
      <c r="K235" s="101">
        <v>0</v>
      </c>
      <c r="L235" s="101">
        <v>0</v>
      </c>
      <c r="M235" s="101">
        <v>0</v>
      </c>
      <c r="N235" s="101">
        <v>-29.055725580000001</v>
      </c>
      <c r="O235" s="102">
        <v>-1</v>
      </c>
      <c r="P235" s="101">
        <v>0</v>
      </c>
      <c r="Q235" s="102">
        <v>0</v>
      </c>
      <c r="R235" s="101">
        <v>0</v>
      </c>
      <c r="S235" s="102">
        <v>0</v>
      </c>
      <c r="T235" s="101">
        <v>-29.055725580000001</v>
      </c>
      <c r="U235" s="102">
        <v>-1</v>
      </c>
      <c r="V235" s="101">
        <v>0</v>
      </c>
      <c r="W235" s="105">
        <v>0</v>
      </c>
      <c r="X235" s="84" t="s">
        <v>551</v>
      </c>
    </row>
    <row r="236" spans="1:24" ht="47.25" x14ac:dyDescent="0.25">
      <c r="A236" s="83" t="s">
        <v>458</v>
      </c>
      <c r="B236" s="85" t="s">
        <v>465</v>
      </c>
      <c r="C236" s="86" t="s">
        <v>466</v>
      </c>
      <c r="D236" s="101">
        <v>18.363347210000001</v>
      </c>
      <c r="E236" s="101">
        <v>0</v>
      </c>
      <c r="F236" s="101">
        <v>0</v>
      </c>
      <c r="G236" s="101">
        <v>18.363347210000001</v>
      </c>
      <c r="H236" s="101">
        <v>0</v>
      </c>
      <c r="I236" s="101">
        <v>0</v>
      </c>
      <c r="J236" s="101">
        <v>0</v>
      </c>
      <c r="K236" s="101">
        <v>0</v>
      </c>
      <c r="L236" s="101">
        <v>0</v>
      </c>
      <c r="M236" s="101">
        <v>0</v>
      </c>
      <c r="N236" s="101">
        <v>-18.363347210000001</v>
      </c>
      <c r="O236" s="102">
        <v>-1</v>
      </c>
      <c r="P236" s="101">
        <v>0</v>
      </c>
      <c r="Q236" s="102">
        <v>0</v>
      </c>
      <c r="R236" s="101">
        <v>0</v>
      </c>
      <c r="S236" s="102">
        <v>0</v>
      </c>
      <c r="T236" s="101">
        <v>-18.363347210000001</v>
      </c>
      <c r="U236" s="102">
        <v>-1</v>
      </c>
      <c r="V236" s="101">
        <v>0</v>
      </c>
      <c r="W236" s="105">
        <v>0</v>
      </c>
      <c r="X236" s="84" t="s">
        <v>551</v>
      </c>
    </row>
    <row r="237" spans="1:24" ht="47.25" x14ac:dyDescent="0.25">
      <c r="A237" s="83" t="s">
        <v>458</v>
      </c>
      <c r="B237" s="85" t="s">
        <v>467</v>
      </c>
      <c r="C237" s="86" t="s">
        <v>468</v>
      </c>
      <c r="D237" s="101">
        <v>18.393147110000001</v>
      </c>
      <c r="E237" s="101">
        <v>0</v>
      </c>
      <c r="F237" s="101">
        <v>0</v>
      </c>
      <c r="G237" s="101">
        <v>18.393147110000001</v>
      </c>
      <c r="H237" s="101">
        <v>0</v>
      </c>
      <c r="I237" s="101">
        <v>0</v>
      </c>
      <c r="J237" s="101">
        <v>0</v>
      </c>
      <c r="K237" s="101">
        <v>0</v>
      </c>
      <c r="L237" s="101">
        <v>0</v>
      </c>
      <c r="M237" s="101">
        <v>0</v>
      </c>
      <c r="N237" s="101">
        <v>-18.393147110000001</v>
      </c>
      <c r="O237" s="102">
        <v>-1</v>
      </c>
      <c r="P237" s="101">
        <v>0</v>
      </c>
      <c r="Q237" s="102">
        <v>0</v>
      </c>
      <c r="R237" s="101">
        <v>0</v>
      </c>
      <c r="S237" s="102">
        <v>0</v>
      </c>
      <c r="T237" s="101">
        <v>-18.393147110000001</v>
      </c>
      <c r="U237" s="102">
        <v>-1</v>
      </c>
      <c r="V237" s="101">
        <v>0</v>
      </c>
      <c r="W237" s="105">
        <v>0</v>
      </c>
      <c r="X237" s="84" t="s">
        <v>551</v>
      </c>
    </row>
    <row r="238" spans="1:24" ht="31.5" x14ac:dyDescent="0.25">
      <c r="A238" s="83" t="s">
        <v>458</v>
      </c>
      <c r="B238" s="85" t="s">
        <v>469</v>
      </c>
      <c r="C238" s="86" t="s">
        <v>470</v>
      </c>
      <c r="D238" s="101">
        <v>6.5767293100000002</v>
      </c>
      <c r="E238" s="101">
        <v>0</v>
      </c>
      <c r="F238" s="101">
        <v>0</v>
      </c>
      <c r="G238" s="101">
        <v>6.5767293100000002</v>
      </c>
      <c r="H238" s="101">
        <v>0</v>
      </c>
      <c r="I238" s="101">
        <v>0</v>
      </c>
      <c r="J238" s="101">
        <v>0</v>
      </c>
      <c r="K238" s="101">
        <v>0</v>
      </c>
      <c r="L238" s="101">
        <v>0</v>
      </c>
      <c r="M238" s="101">
        <v>0</v>
      </c>
      <c r="N238" s="101">
        <v>-6.5767293100000002</v>
      </c>
      <c r="O238" s="102">
        <v>-1</v>
      </c>
      <c r="P238" s="101">
        <v>0</v>
      </c>
      <c r="Q238" s="102">
        <v>0</v>
      </c>
      <c r="R238" s="101">
        <v>0</v>
      </c>
      <c r="S238" s="102">
        <v>0</v>
      </c>
      <c r="T238" s="101">
        <v>-6.5767293100000002</v>
      </c>
      <c r="U238" s="102">
        <v>-1</v>
      </c>
      <c r="V238" s="101">
        <v>0</v>
      </c>
      <c r="W238" s="105">
        <v>0</v>
      </c>
      <c r="X238" s="84" t="s">
        <v>551</v>
      </c>
    </row>
    <row r="239" spans="1:24" ht="31.5" x14ac:dyDescent="0.25">
      <c r="A239" s="83" t="s">
        <v>458</v>
      </c>
      <c r="B239" s="85" t="s">
        <v>471</v>
      </c>
      <c r="C239" s="86" t="s">
        <v>472</v>
      </c>
      <c r="D239" s="101">
        <v>16.528544199999999</v>
      </c>
      <c r="E239" s="101">
        <v>0</v>
      </c>
      <c r="F239" s="101">
        <v>0</v>
      </c>
      <c r="G239" s="101">
        <v>16.528544199999999</v>
      </c>
      <c r="H239" s="101">
        <v>0</v>
      </c>
      <c r="I239" s="101">
        <v>0</v>
      </c>
      <c r="J239" s="101">
        <v>0</v>
      </c>
      <c r="K239" s="101">
        <v>0</v>
      </c>
      <c r="L239" s="101">
        <v>0</v>
      </c>
      <c r="M239" s="101">
        <v>0</v>
      </c>
      <c r="N239" s="101">
        <v>-16.528544199999999</v>
      </c>
      <c r="O239" s="102">
        <v>-1</v>
      </c>
      <c r="P239" s="101">
        <v>0</v>
      </c>
      <c r="Q239" s="102">
        <v>0</v>
      </c>
      <c r="R239" s="101">
        <v>0</v>
      </c>
      <c r="S239" s="102">
        <v>0</v>
      </c>
      <c r="T239" s="101">
        <v>-16.528544199999999</v>
      </c>
      <c r="U239" s="102">
        <v>-1</v>
      </c>
      <c r="V239" s="101">
        <v>0</v>
      </c>
      <c r="W239" s="105">
        <v>0</v>
      </c>
      <c r="X239" s="84" t="s">
        <v>551</v>
      </c>
    </row>
    <row r="240" spans="1:24" ht="63" x14ac:dyDescent="0.25">
      <c r="A240" s="83" t="s">
        <v>458</v>
      </c>
      <c r="B240" s="85" t="s">
        <v>473</v>
      </c>
      <c r="C240" s="86" t="s">
        <v>474</v>
      </c>
      <c r="D240" s="101">
        <v>53.394551659999998</v>
      </c>
      <c r="E240" s="101">
        <v>0</v>
      </c>
      <c r="F240" s="101">
        <v>0</v>
      </c>
      <c r="G240" s="101">
        <v>53.394551659999998</v>
      </c>
      <c r="H240" s="101">
        <v>0</v>
      </c>
      <c r="I240" s="101">
        <v>0</v>
      </c>
      <c r="J240" s="101">
        <v>0</v>
      </c>
      <c r="K240" s="101">
        <v>0</v>
      </c>
      <c r="L240" s="101">
        <v>0</v>
      </c>
      <c r="M240" s="101">
        <v>0</v>
      </c>
      <c r="N240" s="101">
        <v>-53.394551659999998</v>
      </c>
      <c r="O240" s="102">
        <v>-1</v>
      </c>
      <c r="P240" s="101">
        <v>0</v>
      </c>
      <c r="Q240" s="102">
        <v>0</v>
      </c>
      <c r="R240" s="101">
        <v>0</v>
      </c>
      <c r="S240" s="102">
        <v>0</v>
      </c>
      <c r="T240" s="101">
        <v>-53.394551659999998</v>
      </c>
      <c r="U240" s="102">
        <v>-1</v>
      </c>
      <c r="V240" s="101">
        <v>0</v>
      </c>
      <c r="W240" s="105">
        <v>0</v>
      </c>
      <c r="X240" s="84" t="s">
        <v>551</v>
      </c>
    </row>
    <row r="241" spans="1:24" ht="63" x14ac:dyDescent="0.25">
      <c r="A241" s="83" t="s">
        <v>458</v>
      </c>
      <c r="B241" s="85" t="s">
        <v>475</v>
      </c>
      <c r="C241" s="86" t="s">
        <v>476</v>
      </c>
      <c r="D241" s="101" t="s">
        <v>38</v>
      </c>
      <c r="E241" s="101" t="s">
        <v>38</v>
      </c>
      <c r="F241" s="101" t="s">
        <v>38</v>
      </c>
      <c r="G241" s="101" t="s">
        <v>38</v>
      </c>
      <c r="H241" s="101" t="s">
        <v>38</v>
      </c>
      <c r="I241" s="101">
        <v>10.086</v>
      </c>
      <c r="J241" s="101">
        <v>0</v>
      </c>
      <c r="K241" s="101">
        <v>0</v>
      </c>
      <c r="L241" s="101">
        <v>10.086</v>
      </c>
      <c r="M241" s="101">
        <v>0</v>
      </c>
      <c r="N241" s="101" t="s">
        <v>38</v>
      </c>
      <c r="O241" s="102" t="s">
        <v>38</v>
      </c>
      <c r="P241" s="101" t="s">
        <v>38</v>
      </c>
      <c r="Q241" s="102" t="s">
        <v>38</v>
      </c>
      <c r="R241" s="101" t="s">
        <v>38</v>
      </c>
      <c r="S241" s="102" t="s">
        <v>38</v>
      </c>
      <c r="T241" s="101" t="s">
        <v>38</v>
      </c>
      <c r="U241" s="102" t="s">
        <v>38</v>
      </c>
      <c r="V241" s="101" t="s">
        <v>38</v>
      </c>
      <c r="W241" s="102" t="s">
        <v>38</v>
      </c>
      <c r="X241" s="84" t="s">
        <v>607</v>
      </c>
    </row>
    <row r="242" spans="1:24" ht="78.75" x14ac:dyDescent="0.25">
      <c r="A242" s="83" t="s">
        <v>458</v>
      </c>
      <c r="B242" s="85" t="s">
        <v>477</v>
      </c>
      <c r="C242" s="86" t="s">
        <v>478</v>
      </c>
      <c r="D242" s="101">
        <v>8.2407291100000002</v>
      </c>
      <c r="E242" s="101">
        <v>0</v>
      </c>
      <c r="F242" s="101">
        <v>0</v>
      </c>
      <c r="G242" s="101">
        <v>8.2407291100000002</v>
      </c>
      <c r="H242" s="101">
        <v>0</v>
      </c>
      <c r="I242" s="101">
        <v>0.6981984</v>
      </c>
      <c r="J242" s="101">
        <v>0</v>
      </c>
      <c r="K242" s="101">
        <v>0</v>
      </c>
      <c r="L242" s="101">
        <v>0.6981984</v>
      </c>
      <c r="M242" s="101">
        <v>0</v>
      </c>
      <c r="N242" s="101">
        <v>-7.5425307100000003</v>
      </c>
      <c r="O242" s="102">
        <v>-0.91527468132003675</v>
      </c>
      <c r="P242" s="101">
        <v>0</v>
      </c>
      <c r="Q242" s="102">
        <v>0</v>
      </c>
      <c r="R242" s="101">
        <v>0</v>
      </c>
      <c r="S242" s="102">
        <v>0</v>
      </c>
      <c r="T242" s="101">
        <v>-7.5425307100000003</v>
      </c>
      <c r="U242" s="102">
        <v>-0.91527468132003675</v>
      </c>
      <c r="V242" s="101">
        <v>0</v>
      </c>
      <c r="W242" s="105">
        <v>0</v>
      </c>
      <c r="X242" s="84" t="s">
        <v>608</v>
      </c>
    </row>
    <row r="243" spans="1:24" ht="94.5" x14ac:dyDescent="0.25">
      <c r="A243" s="83" t="s">
        <v>458</v>
      </c>
      <c r="B243" s="85" t="s">
        <v>479</v>
      </c>
      <c r="C243" s="86" t="s">
        <v>480</v>
      </c>
      <c r="D243" s="101">
        <v>16.747370329999999</v>
      </c>
      <c r="E243" s="101">
        <v>0</v>
      </c>
      <c r="F243" s="101">
        <v>0</v>
      </c>
      <c r="G243" s="101">
        <v>16.747370329999999</v>
      </c>
      <c r="H243" s="101">
        <v>0</v>
      </c>
      <c r="I243" s="101">
        <v>0</v>
      </c>
      <c r="J243" s="101">
        <v>0</v>
      </c>
      <c r="K243" s="101">
        <v>0</v>
      </c>
      <c r="L243" s="101">
        <v>0</v>
      </c>
      <c r="M243" s="101">
        <v>0</v>
      </c>
      <c r="N243" s="101">
        <v>-16.747370329999999</v>
      </c>
      <c r="O243" s="102">
        <v>-1</v>
      </c>
      <c r="P243" s="101">
        <v>0</v>
      </c>
      <c r="Q243" s="102">
        <v>0</v>
      </c>
      <c r="R243" s="101">
        <v>0</v>
      </c>
      <c r="S243" s="102">
        <v>0</v>
      </c>
      <c r="T243" s="101">
        <v>-16.747370329999999</v>
      </c>
      <c r="U243" s="102">
        <v>-1</v>
      </c>
      <c r="V243" s="101">
        <v>0</v>
      </c>
      <c r="W243" s="105">
        <v>0</v>
      </c>
      <c r="X243" s="84" t="s">
        <v>551</v>
      </c>
    </row>
    <row r="244" spans="1:24" ht="204.75" x14ac:dyDescent="0.25">
      <c r="A244" s="83" t="s">
        <v>458</v>
      </c>
      <c r="B244" s="85" t="s">
        <v>481</v>
      </c>
      <c r="C244" s="86" t="s">
        <v>482</v>
      </c>
      <c r="D244" s="101">
        <v>107.84383080000001</v>
      </c>
      <c r="E244" s="101">
        <v>0</v>
      </c>
      <c r="F244" s="101">
        <v>0</v>
      </c>
      <c r="G244" s="101">
        <v>107.84383080000001</v>
      </c>
      <c r="H244" s="101">
        <v>0</v>
      </c>
      <c r="I244" s="101">
        <v>27.867136540000001</v>
      </c>
      <c r="J244" s="101">
        <v>0</v>
      </c>
      <c r="K244" s="101">
        <v>0</v>
      </c>
      <c r="L244" s="101">
        <v>27.867136540000001</v>
      </c>
      <c r="M244" s="101">
        <v>0</v>
      </c>
      <c r="N244" s="101">
        <v>-79.976694260000002</v>
      </c>
      <c r="O244" s="102">
        <v>-0.74159730479455477</v>
      </c>
      <c r="P244" s="101">
        <v>0</v>
      </c>
      <c r="Q244" s="102">
        <v>0</v>
      </c>
      <c r="R244" s="101">
        <v>0</v>
      </c>
      <c r="S244" s="102">
        <v>0</v>
      </c>
      <c r="T244" s="101">
        <v>-79.976694260000002</v>
      </c>
      <c r="U244" s="102">
        <v>-0.74159730479455477</v>
      </c>
      <c r="V244" s="101">
        <v>0</v>
      </c>
      <c r="W244" s="105">
        <v>0</v>
      </c>
      <c r="X244" s="84" t="s">
        <v>609</v>
      </c>
    </row>
    <row r="245" spans="1:24" ht="47.25" x14ac:dyDescent="0.25">
      <c r="A245" s="83" t="s">
        <v>458</v>
      </c>
      <c r="B245" s="85" t="s">
        <v>483</v>
      </c>
      <c r="C245" s="86" t="s">
        <v>484</v>
      </c>
      <c r="D245" s="101">
        <v>0.14357443</v>
      </c>
      <c r="E245" s="101">
        <v>0</v>
      </c>
      <c r="F245" s="101">
        <v>0</v>
      </c>
      <c r="G245" s="101">
        <v>0.14357443</v>
      </c>
      <c r="H245" s="101">
        <v>0</v>
      </c>
      <c r="I245" s="101">
        <v>0</v>
      </c>
      <c r="J245" s="101">
        <v>0</v>
      </c>
      <c r="K245" s="101">
        <v>0</v>
      </c>
      <c r="L245" s="101">
        <v>0</v>
      </c>
      <c r="M245" s="101">
        <v>0</v>
      </c>
      <c r="N245" s="101">
        <v>-0.14357443</v>
      </c>
      <c r="O245" s="102">
        <v>-1</v>
      </c>
      <c r="P245" s="101">
        <v>0</v>
      </c>
      <c r="Q245" s="102">
        <v>0</v>
      </c>
      <c r="R245" s="101">
        <v>0</v>
      </c>
      <c r="S245" s="102">
        <v>0</v>
      </c>
      <c r="T245" s="101">
        <v>-0.14357443</v>
      </c>
      <c r="U245" s="102">
        <v>-1</v>
      </c>
      <c r="V245" s="101">
        <v>0</v>
      </c>
      <c r="W245" s="105">
        <v>0</v>
      </c>
      <c r="X245" s="84" t="s">
        <v>551</v>
      </c>
    </row>
    <row r="246" spans="1:24" ht="94.5" x14ac:dyDescent="0.25">
      <c r="A246" s="83" t="s">
        <v>458</v>
      </c>
      <c r="B246" s="85" t="s">
        <v>485</v>
      </c>
      <c r="C246" s="86" t="s">
        <v>486</v>
      </c>
      <c r="D246" s="101">
        <v>56.701685660000003</v>
      </c>
      <c r="E246" s="101">
        <v>0</v>
      </c>
      <c r="F246" s="101">
        <v>0</v>
      </c>
      <c r="G246" s="101">
        <v>56.701685660000003</v>
      </c>
      <c r="H246" s="101">
        <v>0</v>
      </c>
      <c r="I246" s="101">
        <v>31.238246</v>
      </c>
      <c r="J246" s="101">
        <v>0</v>
      </c>
      <c r="K246" s="101">
        <v>0</v>
      </c>
      <c r="L246" s="101">
        <v>31.238246</v>
      </c>
      <c r="M246" s="101">
        <v>0</v>
      </c>
      <c r="N246" s="101">
        <v>-25.463439660000002</v>
      </c>
      <c r="O246" s="102">
        <v>-0.44907729573837157</v>
      </c>
      <c r="P246" s="101">
        <v>0</v>
      </c>
      <c r="Q246" s="102">
        <v>0</v>
      </c>
      <c r="R246" s="101">
        <v>0</v>
      </c>
      <c r="S246" s="102">
        <v>0</v>
      </c>
      <c r="T246" s="101">
        <v>-25.463439660000002</v>
      </c>
      <c r="U246" s="102">
        <v>-0.44907729573837157</v>
      </c>
      <c r="V246" s="101">
        <v>0</v>
      </c>
      <c r="W246" s="105">
        <v>0</v>
      </c>
      <c r="X246" s="84" t="s">
        <v>551</v>
      </c>
    </row>
    <row r="247" spans="1:24" ht="157.5" x14ac:dyDescent="0.25">
      <c r="A247" s="83" t="s">
        <v>458</v>
      </c>
      <c r="B247" s="85" t="s">
        <v>487</v>
      </c>
      <c r="C247" s="86" t="s">
        <v>488</v>
      </c>
      <c r="D247" s="101">
        <v>179.66587949999999</v>
      </c>
      <c r="E247" s="101">
        <v>0</v>
      </c>
      <c r="F247" s="101">
        <v>0</v>
      </c>
      <c r="G247" s="101">
        <v>179.66587949999999</v>
      </c>
      <c r="H247" s="101">
        <v>0</v>
      </c>
      <c r="I247" s="101">
        <v>7</v>
      </c>
      <c r="J247" s="101">
        <v>0</v>
      </c>
      <c r="K247" s="101">
        <v>0</v>
      </c>
      <c r="L247" s="101">
        <v>7</v>
      </c>
      <c r="M247" s="101">
        <v>0</v>
      </c>
      <c r="N247" s="101">
        <v>-172.66587949999999</v>
      </c>
      <c r="O247" s="102">
        <v>-0.9610387903397094</v>
      </c>
      <c r="P247" s="101">
        <v>0</v>
      </c>
      <c r="Q247" s="102">
        <v>0</v>
      </c>
      <c r="R247" s="101">
        <v>0</v>
      </c>
      <c r="S247" s="102">
        <v>0</v>
      </c>
      <c r="T247" s="101">
        <v>-172.66587949999999</v>
      </c>
      <c r="U247" s="102">
        <v>-0.9610387903397094</v>
      </c>
      <c r="V247" s="101">
        <v>0</v>
      </c>
      <c r="W247" s="105">
        <v>0</v>
      </c>
      <c r="X247" s="84" t="s">
        <v>610</v>
      </c>
    </row>
    <row r="248" spans="1:24" ht="94.5" x14ac:dyDescent="0.25">
      <c r="A248" s="83" t="s">
        <v>458</v>
      </c>
      <c r="B248" s="85" t="s">
        <v>489</v>
      </c>
      <c r="C248" s="86" t="s">
        <v>490</v>
      </c>
      <c r="D248" s="101">
        <v>12.41207109</v>
      </c>
      <c r="E248" s="101">
        <v>0</v>
      </c>
      <c r="F248" s="101">
        <v>0</v>
      </c>
      <c r="G248" s="101">
        <v>12.41207109</v>
      </c>
      <c r="H248" s="101">
        <v>0</v>
      </c>
      <c r="I248" s="101">
        <v>0</v>
      </c>
      <c r="J248" s="101">
        <v>0</v>
      </c>
      <c r="K248" s="101">
        <v>0</v>
      </c>
      <c r="L248" s="101">
        <v>0</v>
      </c>
      <c r="M248" s="101">
        <v>0</v>
      </c>
      <c r="N248" s="101">
        <v>-12.41207109</v>
      </c>
      <c r="O248" s="102">
        <v>-1</v>
      </c>
      <c r="P248" s="101">
        <v>0</v>
      </c>
      <c r="Q248" s="102">
        <v>0</v>
      </c>
      <c r="R248" s="101">
        <v>0</v>
      </c>
      <c r="S248" s="102">
        <v>0</v>
      </c>
      <c r="T248" s="101">
        <v>-12.41207109</v>
      </c>
      <c r="U248" s="102">
        <v>-1</v>
      </c>
      <c r="V248" s="101">
        <v>0</v>
      </c>
      <c r="W248" s="105">
        <v>0</v>
      </c>
      <c r="X248" s="84" t="s">
        <v>611</v>
      </c>
    </row>
    <row r="249" spans="1:24" ht="283.5" x14ac:dyDescent="0.25">
      <c r="A249" s="83" t="s">
        <v>458</v>
      </c>
      <c r="B249" s="85" t="s">
        <v>491</v>
      </c>
      <c r="C249" s="86" t="s">
        <v>492</v>
      </c>
      <c r="D249" s="101">
        <v>1.2945827299999999</v>
      </c>
      <c r="E249" s="101">
        <v>0</v>
      </c>
      <c r="F249" s="101">
        <v>0</v>
      </c>
      <c r="G249" s="101">
        <v>1.2945827299999999</v>
      </c>
      <c r="H249" s="101">
        <v>0</v>
      </c>
      <c r="I249" s="101">
        <v>0</v>
      </c>
      <c r="J249" s="101">
        <v>0</v>
      </c>
      <c r="K249" s="101">
        <v>0</v>
      </c>
      <c r="L249" s="101">
        <v>0</v>
      </c>
      <c r="M249" s="101">
        <v>0</v>
      </c>
      <c r="N249" s="101">
        <v>-1.2945827299999999</v>
      </c>
      <c r="O249" s="102">
        <v>-1</v>
      </c>
      <c r="P249" s="101">
        <v>0</v>
      </c>
      <c r="Q249" s="102">
        <v>0</v>
      </c>
      <c r="R249" s="101">
        <v>0</v>
      </c>
      <c r="S249" s="102">
        <v>0</v>
      </c>
      <c r="T249" s="101">
        <v>-1.2945827299999999</v>
      </c>
      <c r="U249" s="102">
        <v>-1</v>
      </c>
      <c r="V249" s="101">
        <v>0</v>
      </c>
      <c r="W249" s="105">
        <v>0</v>
      </c>
      <c r="X249" s="84" t="s">
        <v>551</v>
      </c>
    </row>
    <row r="250" spans="1:24" ht="78.75" x14ac:dyDescent="0.25">
      <c r="A250" s="83" t="s">
        <v>458</v>
      </c>
      <c r="B250" s="85" t="s">
        <v>493</v>
      </c>
      <c r="C250" s="86" t="s">
        <v>494</v>
      </c>
      <c r="D250" s="101">
        <v>0.73988206000000001</v>
      </c>
      <c r="E250" s="101">
        <v>0</v>
      </c>
      <c r="F250" s="101">
        <v>0</v>
      </c>
      <c r="G250" s="101">
        <v>0.73988206000000001</v>
      </c>
      <c r="H250" s="101">
        <v>0</v>
      </c>
      <c r="I250" s="101">
        <v>0</v>
      </c>
      <c r="J250" s="101">
        <v>0</v>
      </c>
      <c r="K250" s="101">
        <v>0</v>
      </c>
      <c r="L250" s="101">
        <v>0</v>
      </c>
      <c r="M250" s="101">
        <v>0</v>
      </c>
      <c r="N250" s="101">
        <v>-0.73988206000000001</v>
      </c>
      <c r="O250" s="102">
        <v>-1</v>
      </c>
      <c r="P250" s="101">
        <v>0</v>
      </c>
      <c r="Q250" s="102">
        <v>0</v>
      </c>
      <c r="R250" s="101">
        <v>0</v>
      </c>
      <c r="S250" s="102">
        <v>0</v>
      </c>
      <c r="T250" s="101">
        <v>-0.73988206000000001</v>
      </c>
      <c r="U250" s="102">
        <v>-1</v>
      </c>
      <c r="V250" s="101">
        <v>0</v>
      </c>
      <c r="W250" s="105">
        <v>0</v>
      </c>
      <c r="X250" s="84" t="s">
        <v>551</v>
      </c>
    </row>
    <row r="251" spans="1:24" ht="78.75" x14ac:dyDescent="0.25">
      <c r="A251" s="83" t="s">
        <v>458</v>
      </c>
      <c r="B251" s="85" t="s">
        <v>495</v>
      </c>
      <c r="C251" s="86" t="s">
        <v>496</v>
      </c>
      <c r="D251" s="101">
        <v>0.61930867000000001</v>
      </c>
      <c r="E251" s="101">
        <v>0</v>
      </c>
      <c r="F251" s="101">
        <v>0</v>
      </c>
      <c r="G251" s="101">
        <v>0.61930867000000001</v>
      </c>
      <c r="H251" s="101">
        <v>0</v>
      </c>
      <c r="I251" s="101">
        <v>0</v>
      </c>
      <c r="J251" s="101">
        <v>0</v>
      </c>
      <c r="K251" s="101">
        <v>0</v>
      </c>
      <c r="L251" s="101">
        <v>0</v>
      </c>
      <c r="M251" s="101">
        <v>0</v>
      </c>
      <c r="N251" s="101">
        <v>-0.61930867000000001</v>
      </c>
      <c r="O251" s="102">
        <v>-1</v>
      </c>
      <c r="P251" s="101">
        <v>0</v>
      </c>
      <c r="Q251" s="102">
        <v>0</v>
      </c>
      <c r="R251" s="101">
        <v>0</v>
      </c>
      <c r="S251" s="102">
        <v>0</v>
      </c>
      <c r="T251" s="101">
        <v>-0.61930867000000001</v>
      </c>
      <c r="U251" s="102">
        <v>-1</v>
      </c>
      <c r="V251" s="101">
        <v>0</v>
      </c>
      <c r="W251" s="105">
        <v>0</v>
      </c>
      <c r="X251" s="84" t="s">
        <v>551</v>
      </c>
    </row>
    <row r="252" spans="1:24" ht="78.75" x14ac:dyDescent="0.25">
      <c r="A252" s="83" t="s">
        <v>458</v>
      </c>
      <c r="B252" s="85" t="s">
        <v>497</v>
      </c>
      <c r="C252" s="86" t="s">
        <v>498</v>
      </c>
      <c r="D252" s="101">
        <v>0.45215014999999997</v>
      </c>
      <c r="E252" s="101">
        <v>0</v>
      </c>
      <c r="F252" s="101">
        <v>0</v>
      </c>
      <c r="G252" s="101">
        <v>0.45215014999999997</v>
      </c>
      <c r="H252" s="101">
        <v>0</v>
      </c>
      <c r="I252" s="101">
        <v>0</v>
      </c>
      <c r="J252" s="101">
        <v>0</v>
      </c>
      <c r="K252" s="101">
        <v>0</v>
      </c>
      <c r="L252" s="101">
        <v>0</v>
      </c>
      <c r="M252" s="101">
        <v>0</v>
      </c>
      <c r="N252" s="101">
        <v>-0.45215014999999997</v>
      </c>
      <c r="O252" s="102">
        <v>-1</v>
      </c>
      <c r="P252" s="101">
        <v>0</v>
      </c>
      <c r="Q252" s="102">
        <v>0</v>
      </c>
      <c r="R252" s="101">
        <v>0</v>
      </c>
      <c r="S252" s="102">
        <v>0</v>
      </c>
      <c r="T252" s="101">
        <v>-0.45215014999999997</v>
      </c>
      <c r="U252" s="102">
        <v>-1</v>
      </c>
      <c r="V252" s="101">
        <v>0</v>
      </c>
      <c r="W252" s="105">
        <v>0</v>
      </c>
      <c r="X252" s="84" t="s">
        <v>551</v>
      </c>
    </row>
    <row r="253" spans="1:24" ht="78.75" x14ac:dyDescent="0.25">
      <c r="A253" s="83" t="s">
        <v>458</v>
      </c>
      <c r="B253" s="85" t="s">
        <v>499</v>
      </c>
      <c r="C253" s="86" t="s">
        <v>500</v>
      </c>
      <c r="D253" s="101">
        <v>0.57135336000000003</v>
      </c>
      <c r="E253" s="101">
        <v>0</v>
      </c>
      <c r="F253" s="101">
        <v>0</v>
      </c>
      <c r="G253" s="101">
        <v>0.57135336000000003</v>
      </c>
      <c r="H253" s="101">
        <v>0</v>
      </c>
      <c r="I253" s="101">
        <v>0</v>
      </c>
      <c r="J253" s="101">
        <v>0</v>
      </c>
      <c r="K253" s="101">
        <v>0</v>
      </c>
      <c r="L253" s="101">
        <v>0</v>
      </c>
      <c r="M253" s="101">
        <v>0</v>
      </c>
      <c r="N253" s="101">
        <v>-0.57135336000000003</v>
      </c>
      <c r="O253" s="102">
        <v>-1</v>
      </c>
      <c r="P253" s="101">
        <v>0</v>
      </c>
      <c r="Q253" s="102">
        <v>0</v>
      </c>
      <c r="R253" s="101">
        <v>0</v>
      </c>
      <c r="S253" s="102">
        <v>0</v>
      </c>
      <c r="T253" s="101">
        <v>-0.57135336000000003</v>
      </c>
      <c r="U253" s="102">
        <v>-1</v>
      </c>
      <c r="V253" s="101">
        <v>0</v>
      </c>
      <c r="W253" s="105">
        <v>0</v>
      </c>
      <c r="X253" s="84" t="s">
        <v>612</v>
      </c>
    </row>
    <row r="254" spans="1:24" ht="63" x14ac:dyDescent="0.25">
      <c r="A254" s="83" t="s">
        <v>458</v>
      </c>
      <c r="B254" s="85" t="s">
        <v>501</v>
      </c>
      <c r="C254" s="86" t="s">
        <v>502</v>
      </c>
      <c r="D254" s="101">
        <v>5</v>
      </c>
      <c r="E254" s="101">
        <v>0</v>
      </c>
      <c r="F254" s="101">
        <v>0</v>
      </c>
      <c r="G254" s="101">
        <v>5</v>
      </c>
      <c r="H254" s="101">
        <v>0</v>
      </c>
      <c r="I254" s="101">
        <v>5.8496178600000004</v>
      </c>
      <c r="J254" s="101">
        <v>0</v>
      </c>
      <c r="K254" s="101">
        <v>0</v>
      </c>
      <c r="L254" s="101">
        <v>5.8496178600000004</v>
      </c>
      <c r="M254" s="101">
        <v>0</v>
      </c>
      <c r="N254" s="101">
        <v>0.84961786000000039</v>
      </c>
      <c r="O254" s="102">
        <v>0.16992357200000008</v>
      </c>
      <c r="P254" s="101">
        <v>0</v>
      </c>
      <c r="Q254" s="102">
        <v>0</v>
      </c>
      <c r="R254" s="101">
        <v>0</v>
      </c>
      <c r="S254" s="102">
        <v>0</v>
      </c>
      <c r="T254" s="101">
        <v>0.84961786000000039</v>
      </c>
      <c r="U254" s="102">
        <v>0.16992357200000008</v>
      </c>
      <c r="V254" s="101">
        <v>0</v>
      </c>
      <c r="W254" s="105">
        <v>0</v>
      </c>
      <c r="X254" s="84" t="s">
        <v>553</v>
      </c>
    </row>
    <row r="255" spans="1:24" ht="63" x14ac:dyDescent="0.25">
      <c r="A255" s="83" t="s">
        <v>458</v>
      </c>
      <c r="B255" s="85" t="s">
        <v>503</v>
      </c>
      <c r="C255" s="86" t="s">
        <v>504</v>
      </c>
      <c r="D255" s="101">
        <v>37.188000000000002</v>
      </c>
      <c r="E255" s="101">
        <v>0</v>
      </c>
      <c r="F255" s="101">
        <v>0</v>
      </c>
      <c r="G255" s="101">
        <v>37.188000000000002</v>
      </c>
      <c r="H255" s="101">
        <v>0</v>
      </c>
      <c r="I255" s="101">
        <v>0</v>
      </c>
      <c r="J255" s="101">
        <v>0</v>
      </c>
      <c r="K255" s="101">
        <v>0</v>
      </c>
      <c r="L255" s="101">
        <v>0</v>
      </c>
      <c r="M255" s="101">
        <v>0</v>
      </c>
      <c r="N255" s="101">
        <v>-37.188000000000002</v>
      </c>
      <c r="O255" s="102">
        <v>-1</v>
      </c>
      <c r="P255" s="101">
        <v>0</v>
      </c>
      <c r="Q255" s="102">
        <v>0</v>
      </c>
      <c r="R255" s="101">
        <v>0</v>
      </c>
      <c r="S255" s="102">
        <v>0</v>
      </c>
      <c r="T255" s="101">
        <v>-37.188000000000002</v>
      </c>
      <c r="U255" s="102">
        <v>-1</v>
      </c>
      <c r="V255" s="101">
        <v>0</v>
      </c>
      <c r="W255" s="105">
        <v>0</v>
      </c>
      <c r="X255" s="84" t="s">
        <v>613</v>
      </c>
    </row>
    <row r="256" spans="1:24" ht="78.75" x14ac:dyDescent="0.25">
      <c r="A256" s="83" t="s">
        <v>458</v>
      </c>
      <c r="B256" s="85" t="s">
        <v>586</v>
      </c>
      <c r="C256" s="86" t="s">
        <v>587</v>
      </c>
      <c r="D256" s="101">
        <v>6.6757036000000003</v>
      </c>
      <c r="E256" s="101">
        <v>0</v>
      </c>
      <c r="F256" s="101">
        <v>0</v>
      </c>
      <c r="G256" s="101">
        <v>6.6757036000000003</v>
      </c>
      <c r="H256" s="101">
        <v>0</v>
      </c>
      <c r="I256" s="101">
        <v>0</v>
      </c>
      <c r="J256" s="101">
        <v>0</v>
      </c>
      <c r="K256" s="101">
        <v>0</v>
      </c>
      <c r="L256" s="101">
        <v>0</v>
      </c>
      <c r="M256" s="101">
        <v>0</v>
      </c>
      <c r="N256" s="101">
        <v>-6.6757036000000003</v>
      </c>
      <c r="O256" s="102">
        <v>-1</v>
      </c>
      <c r="P256" s="101">
        <v>0</v>
      </c>
      <c r="Q256" s="102">
        <v>0</v>
      </c>
      <c r="R256" s="101">
        <v>0</v>
      </c>
      <c r="S256" s="102">
        <v>0</v>
      </c>
      <c r="T256" s="101">
        <v>-6.6757036000000003</v>
      </c>
      <c r="U256" s="102">
        <v>-1</v>
      </c>
      <c r="V256" s="101">
        <v>0</v>
      </c>
      <c r="W256" s="105">
        <v>0</v>
      </c>
      <c r="X256" s="84" t="s">
        <v>614</v>
      </c>
    </row>
    <row r="257" spans="1:24" ht="63" x14ac:dyDescent="0.25">
      <c r="A257" s="83" t="s">
        <v>458</v>
      </c>
      <c r="B257" s="85" t="s">
        <v>588</v>
      </c>
      <c r="C257" s="86" t="s">
        <v>589</v>
      </c>
      <c r="D257" s="101">
        <v>6.0031209199999997</v>
      </c>
      <c r="E257" s="101">
        <v>0</v>
      </c>
      <c r="F257" s="101">
        <v>0</v>
      </c>
      <c r="G257" s="101">
        <v>6.0031209199999997</v>
      </c>
      <c r="H257" s="101">
        <v>0</v>
      </c>
      <c r="I257" s="101">
        <v>6.0031209199999997</v>
      </c>
      <c r="J257" s="101">
        <v>0</v>
      </c>
      <c r="K257" s="101">
        <v>0</v>
      </c>
      <c r="L257" s="101">
        <v>6.0031209199999997</v>
      </c>
      <c r="M257" s="101">
        <v>0</v>
      </c>
      <c r="N257" s="101">
        <v>0</v>
      </c>
      <c r="O257" s="102">
        <v>0</v>
      </c>
      <c r="P257" s="101">
        <v>0</v>
      </c>
      <c r="Q257" s="102">
        <v>0</v>
      </c>
      <c r="R257" s="101">
        <v>0</v>
      </c>
      <c r="S257" s="102">
        <v>0</v>
      </c>
      <c r="T257" s="101">
        <v>0</v>
      </c>
      <c r="U257" s="102">
        <v>0</v>
      </c>
      <c r="V257" s="101">
        <v>0</v>
      </c>
      <c r="W257" s="105">
        <v>0</v>
      </c>
      <c r="X257" s="84" t="s">
        <v>551</v>
      </c>
    </row>
    <row r="258" spans="1:24" ht="47.25" x14ac:dyDescent="0.25">
      <c r="A258" s="83" t="s">
        <v>458</v>
      </c>
      <c r="B258" s="85" t="s">
        <v>590</v>
      </c>
      <c r="C258" s="86" t="s">
        <v>591</v>
      </c>
      <c r="D258" s="101">
        <v>10.756358339999998</v>
      </c>
      <c r="E258" s="101">
        <v>0</v>
      </c>
      <c r="F258" s="101">
        <v>0</v>
      </c>
      <c r="G258" s="101">
        <v>10.756358339999998</v>
      </c>
      <c r="H258" s="101">
        <v>0</v>
      </c>
      <c r="I258" s="101">
        <v>0</v>
      </c>
      <c r="J258" s="101">
        <v>0</v>
      </c>
      <c r="K258" s="101">
        <v>0</v>
      </c>
      <c r="L258" s="101">
        <v>0</v>
      </c>
      <c r="M258" s="101">
        <v>0</v>
      </c>
      <c r="N258" s="101">
        <v>-10.756358339999998</v>
      </c>
      <c r="O258" s="102">
        <v>-1</v>
      </c>
      <c r="P258" s="101">
        <v>0</v>
      </c>
      <c r="Q258" s="102">
        <v>0</v>
      </c>
      <c r="R258" s="101">
        <v>0</v>
      </c>
      <c r="S258" s="102">
        <v>0</v>
      </c>
      <c r="T258" s="101">
        <v>-10.756358339999998</v>
      </c>
      <c r="U258" s="102">
        <v>-1</v>
      </c>
      <c r="V258" s="101">
        <v>0</v>
      </c>
      <c r="W258" s="105">
        <v>0</v>
      </c>
      <c r="X258" s="84" t="s">
        <v>551</v>
      </c>
    </row>
    <row r="259" spans="1:24" ht="47.25" x14ac:dyDescent="0.25">
      <c r="A259" s="83" t="s">
        <v>458</v>
      </c>
      <c r="B259" s="85" t="s">
        <v>592</v>
      </c>
      <c r="C259" s="86" t="s">
        <v>593</v>
      </c>
      <c r="D259" s="101">
        <v>14.49703708</v>
      </c>
      <c r="E259" s="101">
        <v>0</v>
      </c>
      <c r="F259" s="101">
        <v>0</v>
      </c>
      <c r="G259" s="101">
        <v>14.49703708</v>
      </c>
      <c r="H259" s="101">
        <v>0</v>
      </c>
      <c r="I259" s="101">
        <v>0</v>
      </c>
      <c r="J259" s="101">
        <v>0</v>
      </c>
      <c r="K259" s="101">
        <v>0</v>
      </c>
      <c r="L259" s="101">
        <v>0</v>
      </c>
      <c r="M259" s="101">
        <v>0</v>
      </c>
      <c r="N259" s="101">
        <v>-14.49703708</v>
      </c>
      <c r="O259" s="102">
        <v>-1</v>
      </c>
      <c r="P259" s="101">
        <v>0</v>
      </c>
      <c r="Q259" s="102">
        <v>0</v>
      </c>
      <c r="R259" s="101">
        <v>0</v>
      </c>
      <c r="S259" s="102">
        <v>0</v>
      </c>
      <c r="T259" s="101">
        <v>-14.49703708</v>
      </c>
      <c r="U259" s="102">
        <v>-1</v>
      </c>
      <c r="V259" s="101">
        <v>0</v>
      </c>
      <c r="W259" s="105">
        <v>0</v>
      </c>
      <c r="X259" s="84" t="s">
        <v>551</v>
      </c>
    </row>
    <row r="260" spans="1:24" ht="47.25" x14ac:dyDescent="0.25">
      <c r="A260" s="83" t="s">
        <v>458</v>
      </c>
      <c r="B260" s="85" t="s">
        <v>594</v>
      </c>
      <c r="C260" s="86" t="s">
        <v>595</v>
      </c>
      <c r="D260" s="101">
        <v>22.1</v>
      </c>
      <c r="E260" s="101">
        <v>0</v>
      </c>
      <c r="F260" s="101">
        <v>0</v>
      </c>
      <c r="G260" s="101">
        <v>22.1</v>
      </c>
      <c r="H260" s="101">
        <v>0</v>
      </c>
      <c r="I260" s="101">
        <v>0</v>
      </c>
      <c r="J260" s="101">
        <v>0</v>
      </c>
      <c r="K260" s="101">
        <v>0</v>
      </c>
      <c r="L260" s="101">
        <v>0</v>
      </c>
      <c r="M260" s="101">
        <v>0</v>
      </c>
      <c r="N260" s="101">
        <v>-22.1</v>
      </c>
      <c r="O260" s="102">
        <v>-1</v>
      </c>
      <c r="P260" s="101">
        <v>0</v>
      </c>
      <c r="Q260" s="102">
        <v>0</v>
      </c>
      <c r="R260" s="101">
        <v>0</v>
      </c>
      <c r="S260" s="102">
        <v>0</v>
      </c>
      <c r="T260" s="101">
        <v>-22.1</v>
      </c>
      <c r="U260" s="102">
        <v>-1</v>
      </c>
      <c r="V260" s="101">
        <v>0</v>
      </c>
      <c r="W260" s="105">
        <v>0</v>
      </c>
      <c r="X260" s="84" t="s">
        <v>612</v>
      </c>
    </row>
    <row r="261" spans="1:24" ht="126" x14ac:dyDescent="0.25">
      <c r="A261" s="83" t="s">
        <v>458</v>
      </c>
      <c r="B261" s="85" t="s">
        <v>596</v>
      </c>
      <c r="C261" s="86" t="s">
        <v>597</v>
      </c>
      <c r="D261" s="101">
        <v>23.484766270000001</v>
      </c>
      <c r="E261" s="101">
        <v>0</v>
      </c>
      <c r="F261" s="101">
        <v>0</v>
      </c>
      <c r="G261" s="101">
        <v>23.484766270000001</v>
      </c>
      <c r="H261" s="101">
        <v>0</v>
      </c>
      <c r="I261" s="101">
        <v>0</v>
      </c>
      <c r="J261" s="101">
        <v>0</v>
      </c>
      <c r="K261" s="101">
        <v>0</v>
      </c>
      <c r="L261" s="101">
        <v>0</v>
      </c>
      <c r="M261" s="101">
        <v>0</v>
      </c>
      <c r="N261" s="101">
        <v>-23.484766270000001</v>
      </c>
      <c r="O261" s="102">
        <v>-1</v>
      </c>
      <c r="P261" s="101">
        <v>0</v>
      </c>
      <c r="Q261" s="102">
        <v>0</v>
      </c>
      <c r="R261" s="101">
        <v>0</v>
      </c>
      <c r="S261" s="102">
        <v>0</v>
      </c>
      <c r="T261" s="101">
        <v>-23.484766270000001</v>
      </c>
      <c r="U261" s="102">
        <v>-1</v>
      </c>
      <c r="V261" s="101">
        <v>0</v>
      </c>
      <c r="W261" s="105">
        <v>0</v>
      </c>
      <c r="X261" s="84" t="s">
        <v>551</v>
      </c>
    </row>
    <row r="262" spans="1:24" ht="78.75" x14ac:dyDescent="0.25">
      <c r="A262" s="83" t="s">
        <v>458</v>
      </c>
      <c r="B262" s="85" t="s">
        <v>598</v>
      </c>
      <c r="C262" s="86" t="s">
        <v>599</v>
      </c>
      <c r="D262" s="101">
        <v>36.30495758</v>
      </c>
      <c r="E262" s="101">
        <v>0</v>
      </c>
      <c r="F262" s="101">
        <v>0</v>
      </c>
      <c r="G262" s="101">
        <v>36.30495758</v>
      </c>
      <c r="H262" s="101">
        <v>0</v>
      </c>
      <c r="I262" s="101">
        <v>0</v>
      </c>
      <c r="J262" s="101">
        <v>0</v>
      </c>
      <c r="K262" s="101">
        <v>0</v>
      </c>
      <c r="L262" s="101">
        <v>0</v>
      </c>
      <c r="M262" s="101">
        <v>0</v>
      </c>
      <c r="N262" s="101">
        <v>-36.30495758</v>
      </c>
      <c r="O262" s="105">
        <v>-1</v>
      </c>
      <c r="P262" s="101">
        <v>0</v>
      </c>
      <c r="Q262" s="102">
        <v>0</v>
      </c>
      <c r="R262" s="101">
        <v>0</v>
      </c>
      <c r="S262" s="102">
        <v>0</v>
      </c>
      <c r="T262" s="101">
        <v>-36.30495758</v>
      </c>
      <c r="U262" s="108">
        <v>-1</v>
      </c>
      <c r="V262" s="101">
        <v>0</v>
      </c>
      <c r="W262" s="105">
        <v>0</v>
      </c>
      <c r="X262" s="84" t="s">
        <v>615</v>
      </c>
    </row>
    <row r="263" spans="1:24" ht="78.75" x14ac:dyDescent="0.25">
      <c r="A263" s="83" t="s">
        <v>458</v>
      </c>
      <c r="B263" s="85" t="s">
        <v>600</v>
      </c>
      <c r="C263" s="86" t="s">
        <v>601</v>
      </c>
      <c r="D263" s="101">
        <v>12.9376</v>
      </c>
      <c r="E263" s="101">
        <v>0</v>
      </c>
      <c r="F263" s="101">
        <v>0</v>
      </c>
      <c r="G263" s="101">
        <v>12.9376</v>
      </c>
      <c r="H263" s="101">
        <v>0</v>
      </c>
      <c r="I263" s="101">
        <v>0</v>
      </c>
      <c r="J263" s="101">
        <v>0</v>
      </c>
      <c r="K263" s="101">
        <v>0</v>
      </c>
      <c r="L263" s="101">
        <v>0</v>
      </c>
      <c r="M263" s="101">
        <v>0</v>
      </c>
      <c r="N263" s="101">
        <v>-12.9376</v>
      </c>
      <c r="O263" s="102">
        <v>-1</v>
      </c>
      <c r="P263" s="101">
        <v>0</v>
      </c>
      <c r="Q263" s="102">
        <v>0</v>
      </c>
      <c r="R263" s="101">
        <v>0</v>
      </c>
      <c r="S263" s="102">
        <v>0</v>
      </c>
      <c r="T263" s="101">
        <v>-12.9376</v>
      </c>
      <c r="U263" s="102">
        <v>-1</v>
      </c>
      <c r="V263" s="101">
        <v>0</v>
      </c>
      <c r="W263" s="105">
        <v>0</v>
      </c>
      <c r="X263" s="84" t="s">
        <v>551</v>
      </c>
    </row>
    <row r="264" spans="1:24" ht="63" x14ac:dyDescent="0.25">
      <c r="A264" s="83" t="s">
        <v>458</v>
      </c>
      <c r="B264" s="85" t="s">
        <v>602</v>
      </c>
      <c r="C264" s="86" t="s">
        <v>603</v>
      </c>
      <c r="D264" s="101" t="s">
        <v>38</v>
      </c>
      <c r="E264" s="101" t="s">
        <v>38</v>
      </c>
      <c r="F264" s="101" t="s">
        <v>38</v>
      </c>
      <c r="G264" s="101" t="s">
        <v>38</v>
      </c>
      <c r="H264" s="101" t="s">
        <v>38</v>
      </c>
      <c r="I264" s="101">
        <v>0.13182582000000001</v>
      </c>
      <c r="J264" s="101">
        <v>0</v>
      </c>
      <c r="K264" s="101">
        <v>0</v>
      </c>
      <c r="L264" s="101">
        <v>0</v>
      </c>
      <c r="M264" s="101">
        <v>0.13182582000000001</v>
      </c>
      <c r="N264" s="101" t="s">
        <v>38</v>
      </c>
      <c r="O264" s="102" t="s">
        <v>38</v>
      </c>
      <c r="P264" s="101" t="s">
        <v>38</v>
      </c>
      <c r="Q264" s="102" t="s">
        <v>38</v>
      </c>
      <c r="R264" s="101" t="s">
        <v>38</v>
      </c>
      <c r="S264" s="102" t="s">
        <v>38</v>
      </c>
      <c r="T264" s="101" t="s">
        <v>38</v>
      </c>
      <c r="U264" s="102" t="s">
        <v>38</v>
      </c>
      <c r="V264" s="101" t="s">
        <v>38</v>
      </c>
      <c r="W264" s="102" t="s">
        <v>38</v>
      </c>
      <c r="X264" s="84" t="s">
        <v>616</v>
      </c>
    </row>
  </sheetData>
  <mergeCells count="31">
    <mergeCell ref="X12:X16"/>
    <mergeCell ref="D13:M13"/>
    <mergeCell ref="B2:W2"/>
    <mergeCell ref="B4:W4"/>
    <mergeCell ref="B5:W5"/>
    <mergeCell ref="B7:W7"/>
    <mergeCell ref="B8:X8"/>
    <mergeCell ref="B9:W9"/>
    <mergeCell ref="K15:K16"/>
    <mergeCell ref="L15:L16"/>
    <mergeCell ref="M15:M16"/>
    <mergeCell ref="C12:C16"/>
    <mergeCell ref="B10:W10"/>
    <mergeCell ref="D12:M12"/>
    <mergeCell ref="N12:W13"/>
    <mergeCell ref="B12:B16"/>
    <mergeCell ref="A12:A16"/>
    <mergeCell ref="R14:S15"/>
    <mergeCell ref="T14:U15"/>
    <mergeCell ref="V14:W15"/>
    <mergeCell ref="D15:D16"/>
    <mergeCell ref="E15:E16"/>
    <mergeCell ref="F15:F16"/>
    <mergeCell ref="G15:G16"/>
    <mergeCell ref="H15:H16"/>
    <mergeCell ref="I15:I16"/>
    <mergeCell ref="J15:J16"/>
    <mergeCell ref="D14:H14"/>
    <mergeCell ref="I14:M14"/>
    <mergeCell ref="N14:O15"/>
    <mergeCell ref="P14:Q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11квИст форм</vt:lpstr>
      <vt:lpstr>11квИст</vt: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2025-05-14T06:04:57Z</dcterms:modified>
</cp:coreProperties>
</file>