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ЭиТ\ОТР\ЗАКРЫТАЯ\ТЕХ.ПРИСОЕДИНЕНИЕ\Тарифная заявка 2025\Раскрытие информации\Сайт Общества\"/>
    </mc:Choice>
  </mc:AlternateContent>
  <bookViews>
    <workbookView xWindow="0" yWindow="0" windowWidth="28800" windowHeight="12435"/>
  </bookViews>
  <sheets>
    <sheet name="расходы п.16_а_в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E23" i="1"/>
  <c r="E21" i="1" s="1"/>
  <c r="D23" i="1"/>
  <c r="D21" i="1" s="1"/>
  <c r="F21" i="1" s="1"/>
  <c r="C23" i="1"/>
  <c r="F23" i="1" s="1"/>
  <c r="B23" i="1"/>
  <c r="C21" i="1"/>
  <c r="C19" i="1"/>
  <c r="B19" i="1"/>
  <c r="E18" i="1"/>
  <c r="D18" i="1"/>
  <c r="D16" i="1" s="1"/>
  <c r="C18" i="1"/>
  <c r="F18" i="1" s="1"/>
  <c r="B18" i="1"/>
  <c r="E16" i="1"/>
  <c r="C16" i="1"/>
  <c r="F16" i="1" s="1"/>
  <c r="E14" i="1"/>
  <c r="E11" i="1" s="1"/>
  <c r="C14" i="1"/>
  <c r="F14" i="1" s="1"/>
  <c r="E13" i="1"/>
  <c r="D13" i="1"/>
  <c r="D11" i="1" s="1"/>
  <c r="C13" i="1"/>
  <c r="F13" i="1" s="1"/>
  <c r="C11" i="1"/>
  <c r="F11" i="1" s="1"/>
  <c r="A4" i="1"/>
</calcChain>
</file>

<file path=xl/sharedStrings.xml><?xml version="1.0" encoding="utf-8"?>
<sst xmlns="http://schemas.openxmlformats.org/spreadsheetml/2006/main" count="36" uniqueCount="24">
  <si>
    <t>Приложение № 2</t>
  </si>
  <si>
    <t>Расходы на выполнение мероприятий по технологическому присоединению, предусмотренных подпунктами "а" и "в"  пункта 16 Методических указаний за 2021, 2022, 2023 годы</t>
  </si>
  <si>
    <t>№
п/п</t>
  </si>
  <si>
    <t>Наименование мероприятий</t>
  </si>
  <si>
    <t>Информация для расчета стандартизированной тарифной ставки С1</t>
  </si>
  <si>
    <t>Расходы
согласно
приложению 3
по каждому
мероприятию</t>
  </si>
  <si>
    <t>Количество
технологических
присоединений</t>
  </si>
  <si>
    <t>Объем
максимальной
мощности</t>
  </si>
  <si>
    <t xml:space="preserve">Расходы
на одно
присоединение </t>
  </si>
  <si>
    <t>(руб.)</t>
  </si>
  <si>
    <t>(шт.)</t>
  </si>
  <si>
    <t>(кВт)</t>
  </si>
  <si>
    <t>(руб. на одно ТП)</t>
  </si>
  <si>
    <t>год, данные за предыдущий период регулирования (n*-2)</t>
  </si>
  <si>
    <t>1.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</si>
  <si>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</si>
  <si>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</si>
  <si>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технических условий Заявителем</t>
  </si>
  <si>
    <t>2.1.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</si>
  <si>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</si>
  <si>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</si>
  <si>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</si>
  <si>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год, данные за год (n-3), предшествующий предыдущему периоду регулирования</t>
  </si>
  <si>
    <t>год, данные за год (n-4), предшествующий году (n-4)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</si>
</sst>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3" fontId="3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165" fontId="2" fillId="0" borderId="16" xfId="1" applyNumberFormat="1" applyFont="1" applyFill="1" applyBorder="1" applyAlignment="1">
      <alignment horizontal="right" vertical="center" wrapText="1" indent="1"/>
    </xf>
    <xf numFmtId="165" fontId="2" fillId="0" borderId="17" xfId="1" applyNumberFormat="1" applyFont="1" applyFill="1" applyBorder="1" applyAlignment="1">
      <alignment horizontal="right" vertical="center" wrapText="1" indent="1"/>
    </xf>
    <xf numFmtId="164" fontId="2" fillId="0" borderId="17" xfId="1" applyFont="1" applyFill="1" applyBorder="1" applyAlignment="1">
      <alignment horizontal="right" vertical="center" wrapText="1" indent="1"/>
    </xf>
    <xf numFmtId="164" fontId="2" fillId="0" borderId="18" xfId="1" applyFont="1" applyFill="1" applyBorder="1" applyAlignment="1">
      <alignment horizontal="right" vertical="center" wrapText="1" inden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165" fontId="2" fillId="0" borderId="21" xfId="1" applyNumberFormat="1" applyFont="1" applyFill="1" applyBorder="1" applyAlignment="1">
      <alignment horizontal="right" vertical="center" wrapText="1" indent="1"/>
    </xf>
    <xf numFmtId="164" fontId="2" fillId="0" borderId="21" xfId="1" applyFont="1" applyFill="1" applyBorder="1" applyAlignment="1">
      <alignment horizontal="right" vertical="center" wrapText="1" indent="1"/>
    </xf>
    <xf numFmtId="164" fontId="2" fillId="0" borderId="22" xfId="1" applyFont="1" applyFill="1" applyBorder="1" applyAlignment="1">
      <alignment horizontal="right" vertical="center" wrapText="1" indent="1"/>
    </xf>
    <xf numFmtId="165" fontId="2" fillId="0" borderId="23" xfId="1" applyNumberFormat="1" applyFont="1" applyFill="1" applyBorder="1" applyAlignment="1">
      <alignment horizontal="right" vertical="center" wrapText="1" indent="1"/>
    </xf>
    <xf numFmtId="164" fontId="2" fillId="0" borderId="23" xfId="1" applyFont="1" applyFill="1" applyBorder="1" applyAlignment="1">
      <alignment horizontal="right" vertical="center" wrapText="1" indent="1"/>
    </xf>
    <xf numFmtId="49" fontId="2" fillId="0" borderId="24" xfId="0" applyNumberFormat="1" applyFont="1" applyFill="1" applyBorder="1" applyAlignment="1">
      <alignment horizontal="center" vertical="center" wrapText="1"/>
    </xf>
    <xf numFmtId="165" fontId="2" fillId="0" borderId="25" xfId="1" applyNumberFormat="1" applyFont="1" applyFill="1" applyBorder="1" applyAlignment="1">
      <alignment horizontal="right" vertical="center" wrapText="1" indent="1"/>
    </xf>
    <xf numFmtId="165" fontId="2" fillId="0" borderId="26" xfId="1" applyNumberFormat="1" applyFont="1" applyFill="1" applyBorder="1" applyAlignment="1">
      <alignment horizontal="right" vertical="center" wrapText="1" indent="1"/>
    </xf>
    <xf numFmtId="164" fontId="2" fillId="0" borderId="26" xfId="1" applyFont="1" applyFill="1" applyBorder="1" applyAlignment="1">
      <alignment horizontal="right" vertical="center" wrapText="1" indent="1"/>
    </xf>
    <xf numFmtId="164" fontId="2" fillId="0" borderId="21" xfId="1" applyNumberFormat="1" applyFont="1" applyFill="1" applyBorder="1" applyAlignment="1">
      <alignment horizontal="right" vertical="center" wrapText="1" indent="1"/>
    </xf>
    <xf numFmtId="164" fontId="2" fillId="0" borderId="23" xfId="1" applyNumberFormat="1" applyFont="1" applyFill="1" applyBorder="1" applyAlignment="1">
      <alignment horizontal="right" vertical="center" wrapText="1" indent="1"/>
    </xf>
    <xf numFmtId="165" fontId="2" fillId="0" borderId="22" xfId="1" applyNumberFormat="1" applyFont="1" applyFill="1" applyBorder="1" applyAlignment="1">
      <alignment horizontal="right" vertical="center" wrapText="1" inden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 wrapText="1"/>
    </xf>
    <xf numFmtId="165" fontId="2" fillId="0" borderId="29" xfId="1" applyNumberFormat="1" applyFont="1" applyFill="1" applyBorder="1" applyAlignment="1">
      <alignment horizontal="right" vertical="center" wrapText="1" indent="1"/>
    </xf>
    <xf numFmtId="165" fontId="2" fillId="0" borderId="30" xfId="1" applyNumberFormat="1" applyFont="1" applyFill="1" applyBorder="1" applyAlignment="1">
      <alignment horizontal="right" vertical="center" wrapText="1" indent="1"/>
    </xf>
    <xf numFmtId="164" fontId="2" fillId="0" borderId="30" xfId="1" applyFont="1" applyFill="1" applyBorder="1" applyAlignment="1">
      <alignment horizontal="right" vertical="center" wrapText="1" indent="1"/>
    </xf>
    <xf numFmtId="164" fontId="2" fillId="0" borderId="31" xfId="1" applyFont="1" applyFill="1" applyBorder="1" applyAlignment="1">
      <alignment horizontal="right" vertical="center" wrapText="1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69;&#1080;&#1058;/&#1054;&#1058;&#1056;/&#1047;&#1040;&#1050;&#1056;&#1067;&#1058;&#1040;&#1071;/&#1058;&#1045;&#1061;.&#1055;&#1056;&#1048;&#1057;&#1054;&#1045;&#1044;&#1048;&#1053;&#1045;&#1053;&#1048;&#1045;/&#1058;&#1072;&#1088;&#1080;&#1092;&#1085;&#1072;&#1103;%20&#1079;&#1072;&#1103;&#1074;&#1082;&#1072;%202025/&#1055;&#1088;&#1080;&#1083;&#1086;&#1078;&#1077;&#1085;&#1080;&#1103;%20&#1058;&#1055;%202025_&#1092;&#1086;&#1088;&#1084;&#1072;&#1090;%20&#1088;&#1072;&#1089;&#1095;&#1077;&#1090;&#1072;_12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расходы на строительство"/>
      <sheetName val="1_расходы"/>
      <sheetName val="1_реестр"/>
      <sheetName val="2"/>
      <sheetName val="2_н"/>
      <sheetName val="3"/>
      <sheetName val="4"/>
      <sheetName val="5"/>
      <sheetName val="5_н"/>
      <sheetName val="организац_расходы_СЗ"/>
      <sheetName val="6"/>
      <sheetName val="7"/>
      <sheetName val="6_расходы"/>
      <sheetName val="7_реестр"/>
      <sheetName val="8"/>
      <sheetName val="8_расходы"/>
      <sheetName val="9"/>
      <sheetName val="9_реестр"/>
      <sheetName val="фактические параметры_2021_2023"/>
      <sheetName val="10"/>
      <sheetName val="11"/>
      <sheetName val="12"/>
      <sheetName val="12_до 15 кВт"/>
      <sheetName val="13"/>
      <sheetName val="14"/>
      <sheetName val="15"/>
      <sheetName val="15_до 150 кВт"/>
      <sheetName val="16"/>
      <sheetName val="17"/>
      <sheetName val="18"/>
      <sheetName val="4.3.Налог на прибыль"/>
      <sheetName val="СВОД ПО НП"/>
      <sheetName val="19"/>
      <sheetName val="8.4"/>
      <sheetName val="8.5"/>
    </sheetNames>
    <sheetDataSet>
      <sheetData sheetId="0">
        <row r="4">
          <cell r="A4" t="str">
            <v>АО "Россети Янтарь"</v>
          </cell>
        </row>
      </sheetData>
      <sheetData sheetId="1"/>
      <sheetData sheetId="2"/>
      <sheetData sheetId="3"/>
      <sheetData sheetId="4"/>
      <sheetData sheetId="5"/>
      <sheetData sheetId="6">
        <row r="15">
          <cell r="B15">
            <v>5501</v>
          </cell>
          <cell r="C15">
            <v>139018.53</v>
          </cell>
        </row>
        <row r="28">
          <cell r="B28">
            <v>6021</v>
          </cell>
          <cell r="C28">
            <v>150492.72000000003</v>
          </cell>
        </row>
        <row r="38">
          <cell r="C38">
            <v>10382.900000000001</v>
          </cell>
        </row>
        <row r="39">
          <cell r="C39">
            <v>36316.800000000003</v>
          </cell>
        </row>
        <row r="43">
          <cell r="B43">
            <v>5724</v>
          </cell>
          <cell r="C43">
            <v>148377.19000000003</v>
          </cell>
        </row>
      </sheetData>
      <sheetData sheetId="7"/>
      <sheetData sheetId="8">
        <row r="9">
          <cell r="F9">
            <v>63687.692000000003</v>
          </cell>
          <cell r="I9">
            <v>162741.33521000002</v>
          </cell>
          <cell r="L9" t="str">
            <v>x</v>
          </cell>
          <cell r="M9" t="str">
            <v>x</v>
          </cell>
        </row>
      </sheetData>
      <sheetData sheetId="9">
        <row r="9">
          <cell r="G9">
            <v>82526.641749798291</v>
          </cell>
          <cell r="H9">
            <v>166202.06109934</v>
          </cell>
          <cell r="J9">
            <v>210880.55552020168</v>
          </cell>
          <cell r="K9">
            <v>118044.57343098002</v>
          </cell>
          <cell r="N9">
            <v>9396.5829596800086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70" zoomScaleNormal="100" zoomScaleSheetLayoutView="70" workbookViewId="0">
      <selection activeCell="C13" sqref="C13"/>
    </sheetView>
  </sheetViews>
  <sheetFormatPr defaultRowHeight="15.75" x14ac:dyDescent="0.25"/>
  <cols>
    <col min="1" max="1" width="9.42578125" style="1" customWidth="1"/>
    <col min="2" max="2" width="91.7109375" style="1" customWidth="1"/>
    <col min="3" max="3" width="26" style="1" customWidth="1"/>
    <col min="4" max="4" width="24.28515625" style="1" customWidth="1"/>
    <col min="5" max="5" width="17.28515625" style="1" customWidth="1"/>
    <col min="6" max="6" width="22.5703125" style="1" customWidth="1"/>
    <col min="7" max="16384" width="9.140625" style="1"/>
  </cols>
  <sheetData>
    <row r="1" spans="1:6" x14ac:dyDescent="0.25">
      <c r="F1" s="2" t="s">
        <v>0</v>
      </c>
    </row>
    <row r="2" spans="1:6" x14ac:dyDescent="0.25">
      <c r="F2" s="3"/>
    </row>
    <row r="3" spans="1:6" ht="30.75" customHeight="1" x14ac:dyDescent="0.25">
      <c r="A3" s="4" t="s">
        <v>1</v>
      </c>
      <c r="B3" s="4"/>
      <c r="C3" s="4"/>
      <c r="D3" s="4"/>
      <c r="E3" s="4"/>
      <c r="F3" s="4"/>
    </row>
    <row r="4" spans="1:6" x14ac:dyDescent="0.25">
      <c r="A4" s="5" t="str">
        <f>'[1]1'!A4:C4</f>
        <v>АО "Россети Янтарь"</v>
      </c>
      <c r="B4" s="6"/>
      <c r="C4" s="6"/>
      <c r="D4" s="6"/>
      <c r="E4" s="6"/>
      <c r="F4" s="6"/>
    </row>
    <row r="5" spans="1:6" ht="16.5" thickBot="1" x14ac:dyDescent="0.3">
      <c r="A5" s="6"/>
      <c r="B5" s="6"/>
      <c r="C5" s="6"/>
      <c r="D5" s="6"/>
      <c r="E5" s="6"/>
      <c r="F5" s="6"/>
    </row>
    <row r="6" spans="1:6" ht="39.75" customHeight="1" x14ac:dyDescent="0.25">
      <c r="A6" s="7" t="s">
        <v>2</v>
      </c>
      <c r="B6" s="8" t="s">
        <v>3</v>
      </c>
      <c r="C6" s="8" t="s">
        <v>4</v>
      </c>
      <c r="D6" s="8"/>
      <c r="E6" s="8"/>
      <c r="F6" s="9"/>
    </row>
    <row r="7" spans="1:6" ht="92.25" customHeight="1" x14ac:dyDescent="0.25">
      <c r="A7" s="10"/>
      <c r="B7" s="11"/>
      <c r="C7" s="12" t="s">
        <v>5</v>
      </c>
      <c r="D7" s="12" t="s">
        <v>6</v>
      </c>
      <c r="E7" s="12" t="s">
        <v>7</v>
      </c>
      <c r="F7" s="13" t="s">
        <v>8</v>
      </c>
    </row>
    <row r="8" spans="1:6" ht="24.7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3" t="s">
        <v>12</v>
      </c>
    </row>
    <row r="9" spans="1:6" ht="20.25" customHeight="1" x14ac:dyDescent="0.25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6">
        <v>6</v>
      </c>
    </row>
    <row r="10" spans="1:6" x14ac:dyDescent="0.25">
      <c r="A10" s="17">
        <v>2023</v>
      </c>
      <c r="B10" s="18" t="s">
        <v>13</v>
      </c>
      <c r="C10" s="19"/>
      <c r="D10" s="20"/>
      <c r="E10" s="20"/>
      <c r="F10" s="21"/>
    </row>
    <row r="11" spans="1:6" ht="21.75" customHeight="1" x14ac:dyDescent="0.25">
      <c r="A11" s="22" t="s">
        <v>14</v>
      </c>
      <c r="B11" s="23" t="s">
        <v>15</v>
      </c>
      <c r="C11" s="24">
        <f>'[1]5_н'!H9*1000</f>
        <v>166202061.09933999</v>
      </c>
      <c r="D11" s="25">
        <f>D13+D14</f>
        <v>5724</v>
      </c>
      <c r="E11" s="26">
        <f>E13+E14</f>
        <v>195076.89000000004</v>
      </c>
      <c r="F11" s="27">
        <f>C11/D11</f>
        <v>29035.999493245981</v>
      </c>
    </row>
    <row r="12" spans="1:6" x14ac:dyDescent="0.25">
      <c r="A12" s="28" t="s">
        <v>16</v>
      </c>
      <c r="B12" s="29" t="s">
        <v>17</v>
      </c>
      <c r="C12" s="30"/>
      <c r="D12" s="30"/>
      <c r="E12" s="31"/>
      <c r="F12" s="32"/>
    </row>
    <row r="13" spans="1:6" ht="70.5" customHeight="1" x14ac:dyDescent="0.25">
      <c r="A13" s="28" t="s">
        <v>18</v>
      </c>
      <c r="B13" s="29" t="s">
        <v>19</v>
      </c>
      <c r="C13" s="30">
        <f>'[1]5_н'!K9*1000</f>
        <v>118044573.43098001</v>
      </c>
      <c r="D13" s="33">
        <f>'[1]3'!B43-D14</f>
        <v>5465</v>
      </c>
      <c r="E13" s="34">
        <f>'[1]3'!C43</f>
        <v>148377.19000000003</v>
      </c>
      <c r="F13" s="32">
        <f>C13/D13</f>
        <v>21600.104927901193</v>
      </c>
    </row>
    <row r="14" spans="1:6" ht="58.5" customHeight="1" x14ac:dyDescent="0.25">
      <c r="A14" s="35" t="s">
        <v>20</v>
      </c>
      <c r="B14" s="29" t="s">
        <v>21</v>
      </c>
      <c r="C14" s="36">
        <f>'[1]5_н'!N9*1000</f>
        <v>9396582.9596800078</v>
      </c>
      <c r="D14" s="37">
        <v>259</v>
      </c>
      <c r="E14" s="38">
        <f>'[1]3'!C38+'[1]3'!C39</f>
        <v>46699.700000000004</v>
      </c>
      <c r="F14" s="32">
        <f>C14/D14</f>
        <v>36280.2430875676</v>
      </c>
    </row>
    <row r="15" spans="1:6" x14ac:dyDescent="0.25">
      <c r="A15" s="17">
        <v>2022</v>
      </c>
      <c r="B15" s="18" t="s">
        <v>22</v>
      </c>
      <c r="C15" s="19"/>
      <c r="D15" s="20"/>
      <c r="E15" s="20"/>
      <c r="F15" s="21"/>
    </row>
    <row r="16" spans="1:6" x14ac:dyDescent="0.25">
      <c r="A16" s="22" t="s">
        <v>14</v>
      </c>
      <c r="B16" s="23" t="s">
        <v>15</v>
      </c>
      <c r="C16" s="24">
        <f>'[1]5_н'!G9*1000</f>
        <v>82526641.749798298</v>
      </c>
      <c r="D16" s="25">
        <f>D18+D19</f>
        <v>6021</v>
      </c>
      <c r="E16" s="26">
        <f>E18+E19</f>
        <v>150492.72000000003</v>
      </c>
      <c r="F16" s="27">
        <f>C16/D16</f>
        <v>13706.467654841106</v>
      </c>
    </row>
    <row r="17" spans="1:6" x14ac:dyDescent="0.25">
      <c r="A17" s="28" t="s">
        <v>16</v>
      </c>
      <c r="B17" s="29" t="s">
        <v>17</v>
      </c>
      <c r="C17" s="30"/>
      <c r="D17" s="30"/>
      <c r="E17" s="39"/>
      <c r="F17" s="32"/>
    </row>
    <row r="18" spans="1:6" ht="63" x14ac:dyDescent="0.25">
      <c r="A18" s="28" t="s">
        <v>18</v>
      </c>
      <c r="B18" s="29" t="str">
        <f>B13</f>
        <v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v>
      </c>
      <c r="C18" s="30">
        <f>'[1]5_н'!J9*1000</f>
        <v>210880555.52020168</v>
      </c>
      <c r="D18" s="33">
        <f>'[1]3'!B28</f>
        <v>6021</v>
      </c>
      <c r="E18" s="40">
        <f>'[1]3'!C28</f>
        <v>150492.72000000003</v>
      </c>
      <c r="F18" s="32">
        <f>C18/D18</f>
        <v>35024.174642119528</v>
      </c>
    </row>
    <row r="19" spans="1:6" ht="47.25" x14ac:dyDescent="0.25">
      <c r="A19" s="35" t="s">
        <v>20</v>
      </c>
      <c r="B19" s="29" t="str">
        <f>B14</f>
        <v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v>
      </c>
      <c r="C19" s="36" t="str">
        <f>'[1]5'!M9</f>
        <v>x</v>
      </c>
      <c r="D19" s="37"/>
      <c r="E19" s="37"/>
      <c r="F19" s="41"/>
    </row>
    <row r="20" spans="1:6" x14ac:dyDescent="0.25">
      <c r="A20" s="17">
        <v>2021</v>
      </c>
      <c r="B20" s="18" t="s">
        <v>23</v>
      </c>
      <c r="C20" s="19"/>
      <c r="D20" s="20"/>
      <c r="E20" s="20"/>
      <c r="F20" s="21"/>
    </row>
    <row r="21" spans="1:6" x14ac:dyDescent="0.25">
      <c r="A21" s="22" t="s">
        <v>14</v>
      </c>
      <c r="B21" s="23" t="s">
        <v>15</v>
      </c>
      <c r="C21" s="24">
        <f>'[1]5'!F9*1000</f>
        <v>63687692</v>
      </c>
      <c r="D21" s="25">
        <f>D23+D24</f>
        <v>5501</v>
      </c>
      <c r="E21" s="26">
        <f>E23+E24</f>
        <v>139018.53</v>
      </c>
      <c r="F21" s="27">
        <f>C21/D21</f>
        <v>11577.475368114889</v>
      </c>
    </row>
    <row r="22" spans="1:6" x14ac:dyDescent="0.25">
      <c r="A22" s="28" t="s">
        <v>16</v>
      </c>
      <c r="B22" s="29" t="s">
        <v>17</v>
      </c>
      <c r="C22" s="30"/>
      <c r="D22" s="30"/>
      <c r="E22" s="31"/>
      <c r="F22" s="32"/>
    </row>
    <row r="23" spans="1:6" ht="63" customHeight="1" x14ac:dyDescent="0.25">
      <c r="A23" s="28" t="s">
        <v>18</v>
      </c>
      <c r="B23" s="29" t="str">
        <f>B13</f>
        <v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v>
      </c>
      <c r="C23" s="30">
        <f>'[1]5'!I9*1000</f>
        <v>162741335.21000001</v>
      </c>
      <c r="D23" s="33">
        <f>'[1]3'!B15</f>
        <v>5501</v>
      </c>
      <c r="E23" s="34">
        <f>'[1]3'!C15</f>
        <v>139018.53</v>
      </c>
      <c r="F23" s="32">
        <f>C23/D23</f>
        <v>29583.954773677513</v>
      </c>
    </row>
    <row r="24" spans="1:6" ht="47.25" customHeight="1" thickBot="1" x14ac:dyDescent="0.3">
      <c r="A24" s="42" t="s">
        <v>20</v>
      </c>
      <c r="B24" s="43" t="str">
        <f>B14</f>
        <v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v>
      </c>
      <c r="C24" s="44" t="str">
        <f>'[1]5'!L9</f>
        <v>x</v>
      </c>
      <c r="D24" s="45"/>
      <c r="E24" s="46"/>
      <c r="F24" s="47"/>
    </row>
  </sheetData>
  <mergeCells count="4">
    <mergeCell ref="A3:F3"/>
    <mergeCell ref="A6:A8"/>
    <mergeCell ref="B6:B8"/>
    <mergeCell ref="C6:F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п.16_а_в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Басова Людмила Геннадьевна</dc:creator>
  <cp:lastModifiedBy>Басова Людмила Геннадьевна</cp:lastModifiedBy>
  <dcterms:created xsi:type="dcterms:W3CDTF">2024-08-20T08:52:41Z</dcterms:created>
  <dcterms:modified xsi:type="dcterms:W3CDTF">2024-08-20T08:54:13Z</dcterms:modified>
</cp:coreProperties>
</file>